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nox\OneDrive - Middle Tennessee State University\Dropbox\MTSU\TAF\TAF 2019-2020\"/>
    </mc:Choice>
  </mc:AlternateContent>
  <bookViews>
    <workbookView xWindow="270" yWindow="180" windowWidth="18255" windowHeight="11205"/>
  </bookViews>
  <sheets>
    <sheet name="PLAN" sheetId="1" r:id="rId1"/>
    <sheet name="DESCRIPTION" sheetId="2" r:id="rId2"/>
  </sheets>
  <definedNames>
    <definedName name="_xlnm.Print_Area" localSheetId="0">PLAN!$A$1:$R$66</definedName>
  </definedNames>
  <calcPr calcId="162913"/>
</workbook>
</file>

<file path=xl/calcChain.xml><?xml version="1.0" encoding="utf-8"?>
<calcChain xmlns="http://schemas.openxmlformats.org/spreadsheetml/2006/main">
  <c r="E42" i="1" l="1"/>
  <c r="G17" i="1" l="1"/>
  <c r="M17" i="1" s="1"/>
  <c r="A17" i="1"/>
  <c r="M16" i="1"/>
  <c r="M42" i="1" l="1"/>
  <c r="G42" i="1"/>
  <c r="A42" i="1"/>
  <c r="Q35" i="1"/>
  <c r="Q36" i="1"/>
  <c r="Q34" i="1"/>
  <c r="K35" i="1"/>
  <c r="G90" i="2"/>
  <c r="G21" i="2"/>
  <c r="H72" i="2" l="1"/>
  <c r="H59" i="2" l="1"/>
  <c r="H48" i="2" l="1"/>
  <c r="H80" i="2" l="1"/>
  <c r="K24" i="1" s="1"/>
  <c r="H17" i="2"/>
  <c r="E24" i="1" s="1"/>
  <c r="H36" i="2"/>
  <c r="K18" i="1" s="1"/>
  <c r="H98" i="2"/>
  <c r="K28" i="1" s="1"/>
  <c r="Q28" i="1" s="1"/>
  <c r="K21" i="1"/>
  <c r="Q21" i="1" s="1"/>
  <c r="K22" i="1"/>
  <c r="Q22" i="1" s="1"/>
  <c r="K23" i="1"/>
  <c r="Q23" i="1" s="1"/>
  <c r="H92" i="2"/>
  <c r="K26" i="1" s="1"/>
  <c r="H86" i="2"/>
  <c r="K25" i="1" s="1"/>
  <c r="H23" i="2"/>
  <c r="Q18" i="1" l="1"/>
  <c r="K31" i="1"/>
  <c r="K42" i="1" s="1"/>
  <c r="E26" i="1"/>
  <c r="E31" i="1" s="1"/>
  <c r="H26" i="2"/>
  <c r="Q24" i="1"/>
  <c r="Q25" i="1"/>
  <c r="H101" i="2"/>
  <c r="Q26" i="1" l="1"/>
  <c r="Q31" i="1" s="1"/>
  <c r="Q42" i="1" s="1"/>
  <c r="H104" i="2"/>
</calcChain>
</file>

<file path=xl/sharedStrings.xml><?xml version="1.0" encoding="utf-8"?>
<sst xmlns="http://schemas.openxmlformats.org/spreadsheetml/2006/main" count="176" uniqueCount="102">
  <si>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</si>
  <si>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</si>
  <si>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</si>
  <si>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</si>
  <si>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</si>
  <si>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</si>
  <si>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</si>
  <si>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</si>
  <si>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</si>
  <si>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</si>
  <si>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</si>
  <si>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</si>
  <si>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</si>
  <si>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</si>
  <si>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</si>
  <si>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</si>
  <si>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</si>
  <si>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</si>
  <si>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</si>
  <si>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</si>
  <si>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</si>
  <si>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</si>
  <si>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</si>
  <si>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</si>
  <si>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</si>
  <si>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</si>
  <si>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</si>
  <si>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</si>
  <si>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</si>
  <si>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</si>
  <si>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</si>
  <si>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</si>
  <si>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</si>
  <si>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</si>
  <si>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</si>
  <si>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</si>
  <si>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</si>
  <si>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</si>
  <si>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</si>
  <si>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</si>
  <si>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</si>
  <si>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</si>
  <si>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</si>
  <si>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</si>
  <si>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</si>
  <si>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</si>
  <si>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</si>
  <si>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</si>
  <si>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Compiled by:  </t>
  </si>
  <si>
    <t>Maria C. Knox</t>
  </si>
  <si>
    <t>Financial Management Analyst II</t>
  </si>
  <si>
    <t>Office of the University Provost</t>
  </si>
  <si>
    <t>TOTAL OF ORIGINAL FEE OF $15 PER STUDENTS (POOL 1)</t>
  </si>
  <si>
    <t>TOTAL OF ADDITIONAL FEES (POOL 2)</t>
  </si>
  <si>
    <t>Enterprise Software</t>
  </si>
  <si>
    <t>Total category 8</t>
  </si>
  <si>
    <t>Emergency repair and replacement of</t>
  </si>
  <si>
    <t xml:space="preserve"> instructional technology</t>
  </si>
  <si>
    <t>615-898-5184</t>
  </si>
  <si>
    <t>F</t>
  </si>
  <si>
    <t>G</t>
  </si>
  <si>
    <t>Recurring costs for computer labs (includes student staffing)</t>
  </si>
  <si>
    <t>Adaptive Technologies Computer Lab at Walker Library (2074)</t>
  </si>
  <si>
    <t>University Computer Lab at New Student Union (2075)</t>
  </si>
  <si>
    <t>University Print Management for Student Printing (2090)</t>
  </si>
  <si>
    <t>Campus emergency and scheduled repair and replacement (2068 and 2070)</t>
  </si>
  <si>
    <t>Virtualization of Student Desktops  (2097)</t>
  </si>
  <si>
    <t>University Computer Lab at BAS (2071)</t>
  </si>
  <si>
    <t>University Computer Lab at KOM (2079)</t>
  </si>
  <si>
    <t>Various infrastructure projects from ITD in student academic space (2090)</t>
  </si>
  <si>
    <t>University Computer Lab at Walker Library (2072)</t>
  </si>
  <si>
    <t>Adaptive Technologies Computer Lab at Walker Library equipment and software (2002)</t>
  </si>
  <si>
    <t>University Writing Center Open Based Learning Center equipment (2009)</t>
  </si>
  <si>
    <t>University Computer Lab at Walker Library computers and equipment (2020)</t>
  </si>
  <si>
    <t>Open Based Learning Center for Economics (2027)</t>
  </si>
  <si>
    <t>University Computer Lab at KOM computers and servers (2035)</t>
  </si>
  <si>
    <t>New Technology Classroom for Art (2004)</t>
  </si>
  <si>
    <t>Technology Upgrades to Computer Lab for Aerospace (2011)</t>
  </si>
  <si>
    <t>Computers and Technology Upgrades for Economics and Finance (2014)</t>
  </si>
  <si>
    <t>Technology Upgrades to Master Classrooms in the College of Media and Entertainment (2018)</t>
  </si>
  <si>
    <t>New Technology Classroom for STEM and College of Basic and Applied Sciences (2030)</t>
  </si>
  <si>
    <t>Equipment and Software for the College of Liberal Arts (2008)</t>
  </si>
  <si>
    <t>Laptop Cart with Math Specilazed Software for the University College (2012)</t>
  </si>
  <si>
    <t>Video Equipmnent and Software for Educational Leadership (2016)</t>
  </si>
  <si>
    <t>Equipment for the Agriculture Department (2017)</t>
  </si>
  <si>
    <t>Closed Caption TV system  for Elementary Education (2022)</t>
  </si>
  <si>
    <t>Equipment and Software for the College of Media and Entertainment (2025)</t>
  </si>
  <si>
    <t>Equipment for the College of Behavioral and Health Sciences (2029)</t>
  </si>
  <si>
    <t>2019-2020</t>
  </si>
  <si>
    <t>Description of Technology Access Fee Proposals &amp; Costs - July 1, 2019</t>
  </si>
  <si>
    <t>2019-2020 Total Technology Access Fee</t>
  </si>
  <si>
    <t>University Help Desk (2084)</t>
  </si>
  <si>
    <t>and computer labs (2098)</t>
  </si>
  <si>
    <t>Library electronic databases available on the Internet (2083)</t>
  </si>
  <si>
    <t>Purchase recurring annual maintenance/license for academic support software (2085)</t>
  </si>
  <si>
    <t>Total of current year projects</t>
  </si>
  <si>
    <t>Differences in encumbrances</t>
  </si>
  <si>
    <t>Prior year projects</t>
  </si>
  <si>
    <t>Surplus (Deficit)</t>
  </si>
  <si>
    <t>Carry forward from PY</t>
  </si>
  <si>
    <t>Current year revenue</t>
  </si>
  <si>
    <t xml:space="preserve">ACTUAL SPENDING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</si>
</sst>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0" applyNumberFormat="1" applyFont="1"/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9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0" fontId="4" fillId="0" borderId="0" xfId="0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3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Alignment="1">
      <alignment horizontal="center"/>
    </xf>
    <xf numFmtId="164" fontId="4" fillId="0" borderId="0" xfId="0" applyNumberFormat="1" applyFont="1" applyFill="1"/>
    <xf numFmtId="164" fontId="0" fillId="0" borderId="0" xfId="1" applyNumberFormat="1" applyFont="1" applyFill="1" applyBorder="1"/>
    <xf numFmtId="164" fontId="4" fillId="0" borderId="0" xfId="1" applyNumberFormat="1" applyFont="1" applyAlignment="1">
      <alignment horizontal="right"/>
    </xf>
    <xf numFmtId="164" fontId="6" fillId="0" borderId="0" xfId="1" applyNumberFormat="1" applyFont="1" applyFill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3" fillId="0" borderId="0" xfId="0" applyNumberFormat="1" applyFont="1"/>
    <xf numFmtId="164" fontId="4" fillId="0" borderId="0" xfId="1" applyNumberFormat="1" applyFont="1" applyBorder="1"/>
    <xf numFmtId="1" fontId="4" fillId="0" borderId="0" xfId="0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4" fillId="0" borderId="0" xfId="0" applyFont="1" applyFill="1" applyBorder="1"/>
    <xf numFmtId="164" fontId="4" fillId="0" borderId="1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zoomScaleNormal="100" workbookViewId="0">
      <selection activeCell="A7" sqref="A7"/>
    </sheetView>
  </sheetViews>
  <sheetFormatPr defaultRowHeight="12.75" x14ac:dyDescent="0.2"/>
  <cols>
    <col min="1" max="1" width="10.42578125" style="9" bestFit="1" customWidth="1"/>
    <col min="2" max="2" width="3.7109375" style="8" customWidth="1"/>
    <col min="3" max="3" width="32.5703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515625" style="8" bestFit="1" customWidth="1"/>
    <col min="8" max="8" width="2.5703125" style="8" bestFit="1" customWidth="1"/>
    <col min="9" max="9" width="46.7109375" style="8" bestFit="1" customWidth="1"/>
    <col min="10" max="10" width="3.7109375" style="8" customWidth="1"/>
    <col min="11" max="11" width="13.28515625" style="8" bestFit="1" customWidth="1"/>
    <col min="12" max="12" width="3.7109375" style="8" customWidth="1"/>
    <col min="13" max="13" width="11.285156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/>
  </cols>
  <sheetData>
    <row r="1" spans="1:18" x14ac:dyDescent="0.2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1" customForma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4" spans="1:18" s="1" customFormat="1" x14ac:dyDescent="0.2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1" customFormat="1" x14ac:dyDescent="0.2">
      <c r="A5" s="47" t="s">
        <v>88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x14ac:dyDescent="0.2">
      <c r="A6" s="47" t="s">
        <v>101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11" spans="1:18" x14ac:dyDescent="0.2">
      <c r="A11" s="46" t="s">
        <v>5</v>
      </c>
      <c r="B11" s="46"/>
      <c r="C11" s="46"/>
      <c r="D11" s="46"/>
      <c r="E11" s="46"/>
      <c r="F11" s="11"/>
      <c r="G11" s="46" t="s">
        <v>6</v>
      </c>
      <c r="H11" s="46"/>
      <c r="I11" s="46"/>
      <c r="J11" s="46"/>
      <c r="K11" s="46"/>
      <c r="L11" s="11"/>
      <c r="M11" s="50" t="s">
        <v>90</v>
      </c>
      <c r="N11" s="50"/>
      <c r="O11" s="50"/>
      <c r="P11" s="50"/>
      <c r="Q11" s="50"/>
      <c r="R11" s="11"/>
    </row>
    <row r="12" spans="1:18" x14ac:dyDescent="0.2">
      <c r="A12" s="49" t="s">
        <v>7</v>
      </c>
      <c r="B12" s="49"/>
      <c r="C12" s="49"/>
      <c r="D12" s="49"/>
      <c r="E12" s="49"/>
      <c r="F12" s="11"/>
      <c r="G12" s="49" t="s">
        <v>8</v>
      </c>
      <c r="H12" s="49"/>
      <c r="I12" s="49"/>
      <c r="J12" s="49"/>
      <c r="K12" s="49"/>
      <c r="L12" s="12"/>
      <c r="M12" s="49" t="s">
        <v>9</v>
      </c>
      <c r="N12" s="49"/>
      <c r="O12" s="49"/>
      <c r="P12" s="49"/>
      <c r="Q12" s="49"/>
      <c r="R12" s="11"/>
    </row>
    <row r="13" spans="1:18" x14ac:dyDescent="0.2">
      <c r="F13" s="11"/>
      <c r="L13" s="11"/>
      <c r="R13" s="11"/>
    </row>
    <row r="14" spans="1:18" x14ac:dyDescent="0.2">
      <c r="C14" s="46" t="s">
        <v>4</v>
      </c>
      <c r="D14" s="46"/>
      <c r="E14" s="46"/>
      <c r="F14" s="11"/>
      <c r="G14" s="13"/>
      <c r="H14" s="13"/>
      <c r="I14" s="46" t="s">
        <v>4</v>
      </c>
      <c r="J14" s="46"/>
      <c r="K14" s="46"/>
      <c r="L14" s="12"/>
      <c r="M14" s="14"/>
      <c r="N14" s="13"/>
      <c r="O14" s="46" t="s">
        <v>4</v>
      </c>
      <c r="P14" s="46"/>
      <c r="Q14" s="46"/>
      <c r="R14" s="12"/>
    </row>
    <row r="15" spans="1:18" x14ac:dyDescent="0.2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x14ac:dyDescent="0.2">
      <c r="A16" s="14">
        <v>370400</v>
      </c>
      <c r="C16" s="45" t="s">
        <v>99</v>
      </c>
      <c r="E16" s="14"/>
      <c r="F16" s="11"/>
      <c r="G16" s="14">
        <v>496368</v>
      </c>
      <c r="I16" s="45" t="s">
        <v>99</v>
      </c>
      <c r="K16" s="13"/>
      <c r="L16" s="12"/>
      <c r="M16" s="14">
        <f>A16+G16</f>
        <v>866768</v>
      </c>
      <c r="N16" s="13"/>
      <c r="O16" s="45" t="s">
        <v>99</v>
      </c>
      <c r="P16" s="13"/>
      <c r="Q16" s="14"/>
      <c r="R16" s="11"/>
    </row>
    <row r="17" spans="1:18" x14ac:dyDescent="0.2">
      <c r="A17" s="14">
        <f>945974-A16</f>
        <v>575574</v>
      </c>
      <c r="C17" s="45" t="s">
        <v>100</v>
      </c>
      <c r="E17" s="14"/>
      <c r="F17" s="11"/>
      <c r="G17" s="14">
        <f>4443096-G16</f>
        <v>3946728</v>
      </c>
      <c r="I17" s="45" t="s">
        <v>100</v>
      </c>
      <c r="K17" s="13"/>
      <c r="L17" s="12"/>
      <c r="M17" s="14">
        <f>A17+G17</f>
        <v>4522302</v>
      </c>
      <c r="N17" s="13"/>
      <c r="O17" s="45" t="s">
        <v>100</v>
      </c>
      <c r="P17" s="13"/>
      <c r="Q17" s="14"/>
      <c r="R17" s="11"/>
    </row>
    <row r="18" spans="1:18" x14ac:dyDescent="0.2">
      <c r="B18" s="40">
        <v>1</v>
      </c>
      <c r="C18" s="8" t="s">
        <v>38</v>
      </c>
      <c r="F18" s="11"/>
      <c r="G18" s="9"/>
      <c r="H18" s="40">
        <v>1</v>
      </c>
      <c r="I18" s="8" t="s">
        <v>38</v>
      </c>
      <c r="K18" s="9">
        <f>+DESCRIPTION!H36</f>
        <v>544247</v>
      </c>
      <c r="L18" s="11"/>
      <c r="N18" s="40">
        <v>1</v>
      </c>
      <c r="O18" s="8" t="s">
        <v>38</v>
      </c>
      <c r="Q18" s="9">
        <f>+K18+E18</f>
        <v>544247</v>
      </c>
      <c r="R18" s="11"/>
    </row>
    <row r="19" spans="1:18" x14ac:dyDescent="0.2">
      <c r="B19" s="40"/>
      <c r="C19" s="8" t="s">
        <v>39</v>
      </c>
      <c r="F19" s="11"/>
      <c r="H19" s="40"/>
      <c r="I19" s="8" t="s">
        <v>39</v>
      </c>
      <c r="L19" s="11"/>
      <c r="N19" s="40"/>
      <c r="O19" s="8" t="s">
        <v>39</v>
      </c>
      <c r="R19" s="11"/>
    </row>
    <row r="20" spans="1:18" x14ac:dyDescent="0.2">
      <c r="B20" s="40"/>
      <c r="C20" s="8" t="s">
        <v>15</v>
      </c>
      <c r="F20" s="11"/>
      <c r="H20" s="40"/>
      <c r="I20" s="8" t="s">
        <v>15</v>
      </c>
      <c r="L20" s="11"/>
      <c r="N20" s="40"/>
      <c r="O20" s="8" t="s">
        <v>15</v>
      </c>
      <c r="R20" s="11"/>
    </row>
    <row r="21" spans="1:18" x14ac:dyDescent="0.2">
      <c r="B21" s="40">
        <v>2</v>
      </c>
      <c r="C21" s="8" t="s">
        <v>14</v>
      </c>
      <c r="F21" s="11"/>
      <c r="H21" s="40">
        <v>2</v>
      </c>
      <c r="I21" s="8" t="s">
        <v>14</v>
      </c>
      <c r="K21" s="17">
        <f>+DESCRIPTION!H48</f>
        <v>81744</v>
      </c>
      <c r="L21" s="11"/>
      <c r="N21" s="40">
        <v>2</v>
      </c>
      <c r="O21" s="8" t="s">
        <v>14</v>
      </c>
      <c r="Q21" s="9">
        <f t="shared" ref="Q21:Q28" si="0">+K21+E21</f>
        <v>81744</v>
      </c>
      <c r="R21" s="11"/>
    </row>
    <row r="22" spans="1:18" x14ac:dyDescent="0.2">
      <c r="B22" s="40">
        <v>3</v>
      </c>
      <c r="C22" s="8" t="s">
        <v>46</v>
      </c>
      <c r="F22" s="11"/>
      <c r="H22" s="40">
        <v>3</v>
      </c>
      <c r="I22" s="8" t="s">
        <v>11</v>
      </c>
      <c r="K22" s="18">
        <f>+DESCRIPTION!H59</f>
        <v>228490</v>
      </c>
      <c r="L22" s="11"/>
      <c r="N22" s="40">
        <v>3</v>
      </c>
      <c r="O22" s="8" t="s">
        <v>11</v>
      </c>
      <c r="Q22" s="9">
        <f t="shared" si="0"/>
        <v>228490</v>
      </c>
      <c r="R22" s="11"/>
    </row>
    <row r="23" spans="1:18" x14ac:dyDescent="0.2">
      <c r="B23" s="40">
        <v>4</v>
      </c>
      <c r="C23" s="8" t="s">
        <v>47</v>
      </c>
      <c r="F23" s="11"/>
      <c r="H23" s="40">
        <v>4</v>
      </c>
      <c r="I23" s="8" t="s">
        <v>12</v>
      </c>
      <c r="K23" s="32">
        <f>+DESCRIPTION!H72</f>
        <v>779949</v>
      </c>
      <c r="L23" s="11"/>
      <c r="N23" s="40">
        <v>4</v>
      </c>
      <c r="O23" s="8" t="s">
        <v>12</v>
      </c>
      <c r="Q23" s="9">
        <f t="shared" si="0"/>
        <v>779949</v>
      </c>
      <c r="R23" s="11"/>
    </row>
    <row r="24" spans="1:18" x14ac:dyDescent="0.2">
      <c r="B24" s="40">
        <v>5</v>
      </c>
      <c r="C24" s="8" t="s">
        <v>40</v>
      </c>
      <c r="E24" s="9">
        <f>+DESCRIPTION!H17</f>
        <v>270675.29000000004</v>
      </c>
      <c r="F24" s="11"/>
      <c r="H24" s="40">
        <v>5</v>
      </c>
      <c r="I24" s="8" t="s">
        <v>45</v>
      </c>
      <c r="K24" s="18">
        <f>+DESCRIPTION!H80</f>
        <v>437718</v>
      </c>
      <c r="L24" s="11"/>
      <c r="N24" s="40">
        <v>5</v>
      </c>
      <c r="O24" s="8" t="s">
        <v>40</v>
      </c>
      <c r="Q24" s="9">
        <f t="shared" si="0"/>
        <v>708393.29</v>
      </c>
      <c r="R24" s="11"/>
    </row>
    <row r="25" spans="1:18" x14ac:dyDescent="0.2">
      <c r="B25" s="40">
        <v>6</v>
      </c>
      <c r="C25" s="8" t="s">
        <v>13</v>
      </c>
      <c r="F25" s="11"/>
      <c r="H25" s="40">
        <v>6</v>
      </c>
      <c r="I25" s="8" t="s">
        <v>13</v>
      </c>
      <c r="K25" s="18">
        <f>+DESCRIPTION!H86</f>
        <v>395991</v>
      </c>
      <c r="L25" s="11"/>
      <c r="N25" s="40">
        <v>6</v>
      </c>
      <c r="O25" s="8" t="s">
        <v>13</v>
      </c>
      <c r="Q25" s="9">
        <f t="shared" si="0"/>
        <v>395991</v>
      </c>
      <c r="R25" s="11"/>
    </row>
    <row r="26" spans="1:18" x14ac:dyDescent="0.2">
      <c r="B26" s="40">
        <v>7</v>
      </c>
      <c r="C26" s="8" t="s">
        <v>56</v>
      </c>
      <c r="E26" s="9">
        <f>+DESCRIPTION!H23</f>
        <v>158480</v>
      </c>
      <c r="F26" s="11"/>
      <c r="H26" s="40">
        <v>7</v>
      </c>
      <c r="I26" s="8" t="s">
        <v>42</v>
      </c>
      <c r="K26" s="18">
        <f>+DESCRIPTION!H92</f>
        <v>403655</v>
      </c>
      <c r="L26" s="11"/>
      <c r="N26" s="40">
        <v>7</v>
      </c>
      <c r="O26" s="8" t="s">
        <v>42</v>
      </c>
      <c r="Q26" s="9">
        <f t="shared" si="0"/>
        <v>562135</v>
      </c>
      <c r="R26" s="11"/>
    </row>
    <row r="27" spans="1:18" x14ac:dyDescent="0.2">
      <c r="B27" s="40"/>
      <c r="C27" s="8" t="s">
        <v>57</v>
      </c>
      <c r="F27" s="11"/>
      <c r="H27" s="16"/>
      <c r="I27" s="8" t="s">
        <v>41</v>
      </c>
      <c r="K27" s="18"/>
      <c r="L27" s="11"/>
      <c r="N27" s="16"/>
      <c r="O27" s="8" t="s">
        <v>41</v>
      </c>
      <c r="R27" s="11"/>
    </row>
    <row r="28" spans="1:18" x14ac:dyDescent="0.2">
      <c r="B28" s="8">
        <v>8</v>
      </c>
      <c r="C28" s="8" t="s">
        <v>54</v>
      </c>
      <c r="E28" s="19"/>
      <c r="F28" s="11"/>
      <c r="H28" s="8">
        <v>8</v>
      </c>
      <c r="I28" s="8" t="s">
        <v>54</v>
      </c>
      <c r="K28" s="44">
        <f>+DESCRIPTION!H98</f>
        <v>477678</v>
      </c>
      <c r="L28" s="11"/>
      <c r="N28" s="8">
        <v>8</v>
      </c>
      <c r="O28" s="8" t="s">
        <v>54</v>
      </c>
      <c r="Q28" s="19">
        <f t="shared" si="0"/>
        <v>477678</v>
      </c>
      <c r="R28" s="11"/>
    </row>
    <row r="29" spans="1:18" x14ac:dyDescent="0.2">
      <c r="E29" s="8"/>
      <c r="F29" s="11"/>
      <c r="L29" s="11"/>
      <c r="N29" s="16"/>
      <c r="Q29" s="8"/>
      <c r="R29" s="11"/>
    </row>
    <row r="30" spans="1:18" x14ac:dyDescent="0.2">
      <c r="F30" s="11"/>
      <c r="L30" s="11"/>
      <c r="N30" s="16"/>
      <c r="R30" s="11"/>
    </row>
    <row r="31" spans="1:18" x14ac:dyDescent="0.2">
      <c r="C31" s="8" t="s">
        <v>95</v>
      </c>
      <c r="E31" s="9">
        <f>SUM(E18:E28)</f>
        <v>429155.29000000004</v>
      </c>
      <c r="F31" s="11"/>
      <c r="I31" s="8" t="s">
        <v>95</v>
      </c>
      <c r="K31" s="18">
        <f>SUM(K18:K28)</f>
        <v>3349472</v>
      </c>
      <c r="L31" s="11"/>
      <c r="N31" s="16"/>
      <c r="O31" s="8" t="s">
        <v>95</v>
      </c>
      <c r="Q31" s="9">
        <f>SUM(Q18:Q28)</f>
        <v>3778627.29</v>
      </c>
      <c r="R31" s="11"/>
    </row>
    <row r="32" spans="1:18" x14ac:dyDescent="0.2">
      <c r="F32" s="11"/>
      <c r="L32" s="11"/>
      <c r="N32" s="16"/>
      <c r="R32" s="11"/>
    </row>
    <row r="33" spans="1:18" x14ac:dyDescent="0.2">
      <c r="F33" s="11"/>
      <c r="L33" s="11"/>
      <c r="N33" s="16"/>
      <c r="R33" s="11"/>
    </row>
    <row r="34" spans="1:18" x14ac:dyDescent="0.2">
      <c r="C34" s="8" t="s">
        <v>96</v>
      </c>
      <c r="F34" s="11"/>
      <c r="I34" s="8" t="s">
        <v>96</v>
      </c>
      <c r="K34" s="9">
        <v>106207</v>
      </c>
      <c r="L34" s="11"/>
      <c r="N34" s="16"/>
      <c r="O34" s="8" t="s">
        <v>96</v>
      </c>
      <c r="Q34" s="9">
        <f>E34+K34</f>
        <v>106207</v>
      </c>
      <c r="R34" s="11"/>
    </row>
    <row r="35" spans="1:18" x14ac:dyDescent="0.2">
      <c r="C35" s="8" t="s">
        <v>97</v>
      </c>
      <c r="E35" s="9">
        <v>2908</v>
      </c>
      <c r="F35" s="11"/>
      <c r="I35" s="8" t="s">
        <v>97</v>
      </c>
      <c r="K35" s="9">
        <f>450335+2249</f>
        <v>452584</v>
      </c>
      <c r="L35" s="11"/>
      <c r="N35" s="16"/>
      <c r="O35" s="8" t="s">
        <v>97</v>
      </c>
      <c r="Q35" s="9">
        <f t="shared" ref="Q35:Q36" si="1">E35+K35</f>
        <v>455492</v>
      </c>
      <c r="R35" s="11"/>
    </row>
    <row r="36" spans="1:18" x14ac:dyDescent="0.2">
      <c r="C36" s="8" t="s">
        <v>98</v>
      </c>
      <c r="E36" s="9">
        <v>513911</v>
      </c>
      <c r="F36" s="11"/>
      <c r="I36" s="8" t="s">
        <v>98</v>
      </c>
      <c r="K36" s="9">
        <v>534833</v>
      </c>
      <c r="L36" s="11"/>
      <c r="N36" s="16"/>
      <c r="O36" s="8" t="s">
        <v>98</v>
      </c>
      <c r="Q36" s="9">
        <f t="shared" si="1"/>
        <v>1048744</v>
      </c>
      <c r="R36" s="11"/>
    </row>
    <row r="37" spans="1:18" x14ac:dyDescent="0.2">
      <c r="F37" s="11"/>
      <c r="L37" s="11"/>
      <c r="N37" s="16"/>
      <c r="R37" s="11"/>
    </row>
    <row r="38" spans="1:18" x14ac:dyDescent="0.2">
      <c r="F38" s="11"/>
      <c r="L38" s="11"/>
      <c r="N38" s="16"/>
      <c r="R38" s="11"/>
    </row>
    <row r="39" spans="1:18" x14ac:dyDescent="0.2">
      <c r="F39" s="11"/>
      <c r="L39" s="11"/>
      <c r="R39" s="11"/>
    </row>
    <row r="40" spans="1:18" x14ac:dyDescent="0.2">
      <c r="F40" s="11"/>
      <c r="L40" s="11"/>
      <c r="N40" s="16"/>
      <c r="R40" s="11"/>
    </row>
    <row r="41" spans="1:18" x14ac:dyDescent="0.2">
      <c r="A41" s="19" t="s">
        <v>10</v>
      </c>
      <c r="E41" s="19" t="s">
        <v>10</v>
      </c>
      <c r="F41" s="11"/>
      <c r="G41" s="20" t="s">
        <v>10</v>
      </c>
      <c r="K41" s="20" t="s">
        <v>10</v>
      </c>
      <c r="L41" s="11"/>
      <c r="M41" s="9" t="s">
        <v>10</v>
      </c>
      <c r="N41" s="21"/>
      <c r="O41" s="21"/>
      <c r="P41" s="21"/>
      <c r="Q41" s="9" t="s">
        <v>10</v>
      </c>
      <c r="R41" s="11"/>
    </row>
    <row r="42" spans="1:18" ht="13.5" thickBot="1" x14ac:dyDescent="0.25">
      <c r="A42" s="22">
        <f>SUM(A16:A17)</f>
        <v>945974</v>
      </c>
      <c r="E42" s="23">
        <f>SUM(E30:E39)</f>
        <v>945974.29</v>
      </c>
      <c r="F42" s="11"/>
      <c r="G42" s="23">
        <f>SUM(G16:G17)</f>
        <v>4443096</v>
      </c>
      <c r="K42" s="24">
        <f>SUM(K30:K40)</f>
        <v>4443096</v>
      </c>
      <c r="L42" s="25"/>
      <c r="M42" s="22">
        <f>SUM(M16:M17)</f>
        <v>5389070</v>
      </c>
      <c r="Q42" s="23">
        <f>SUM(Q30:Q39)</f>
        <v>5389070.29</v>
      </c>
      <c r="R42" s="11"/>
    </row>
    <row r="43" spans="1:18" ht="13.5" thickTop="1" x14ac:dyDescent="0.2">
      <c r="F43" s="11"/>
      <c r="L43" s="25"/>
      <c r="R43" s="11"/>
    </row>
    <row r="44" spans="1:18" x14ac:dyDescent="0.2">
      <c r="F44" s="26"/>
      <c r="R44" s="26"/>
    </row>
    <row r="45" spans="1:18" x14ac:dyDescent="0.2">
      <c r="F45" s="26"/>
      <c r="R45" s="26"/>
    </row>
    <row r="46" spans="1:18" x14ac:dyDescent="0.2">
      <c r="F46" s="26"/>
      <c r="K46" s="18"/>
      <c r="R46" s="26"/>
    </row>
    <row r="47" spans="1:18" x14ac:dyDescent="0.2">
      <c r="F47" s="26"/>
      <c r="G47" s="21"/>
      <c r="H47" s="21"/>
      <c r="I47" s="21"/>
      <c r="J47" s="21"/>
      <c r="K47" s="21"/>
      <c r="R47" s="26"/>
    </row>
    <row r="48" spans="1:18" x14ac:dyDescent="0.2">
      <c r="F48" s="26"/>
      <c r="G48" s="21"/>
      <c r="H48" s="21"/>
      <c r="I48" s="43"/>
      <c r="J48" s="21"/>
      <c r="K48" s="21"/>
      <c r="R48" s="26"/>
    </row>
    <row r="49" spans="2:18" x14ac:dyDescent="0.2">
      <c r="F49" s="26"/>
      <c r="G49" s="21"/>
      <c r="H49" s="21"/>
      <c r="I49" s="43"/>
      <c r="J49" s="21"/>
      <c r="K49" s="21"/>
      <c r="R49" s="26"/>
    </row>
    <row r="50" spans="2:18" x14ac:dyDescent="0.2">
      <c r="F50" s="26"/>
      <c r="G50" s="21"/>
      <c r="H50" s="21"/>
      <c r="I50" s="43"/>
      <c r="J50" s="21"/>
      <c r="K50" s="21"/>
      <c r="R50" s="26"/>
    </row>
    <row r="51" spans="2:18" x14ac:dyDescent="0.2">
      <c r="F51" s="26"/>
      <c r="G51" s="21"/>
      <c r="H51" s="21"/>
      <c r="I51" s="43"/>
      <c r="J51" s="21"/>
      <c r="K51" s="21"/>
      <c r="R51" s="26"/>
    </row>
    <row r="52" spans="2:18" x14ac:dyDescent="0.2">
      <c r="F52" s="26"/>
      <c r="G52" s="21"/>
      <c r="H52" s="21"/>
      <c r="I52" s="21"/>
      <c r="J52" s="21"/>
      <c r="K52" s="21"/>
      <c r="R52" s="26"/>
    </row>
    <row r="53" spans="2:18" x14ac:dyDescent="0.2">
      <c r="C53" s="27"/>
      <c r="F53" s="26"/>
      <c r="G53" s="21"/>
      <c r="H53" s="21"/>
      <c r="I53" s="21"/>
      <c r="J53" s="21"/>
      <c r="K53" s="21"/>
      <c r="R53" s="26"/>
    </row>
    <row r="54" spans="2:18" x14ac:dyDescent="0.2">
      <c r="F54" s="26"/>
      <c r="G54" s="21"/>
      <c r="H54" s="21"/>
      <c r="I54" s="21"/>
      <c r="J54" s="21"/>
      <c r="K54" s="21"/>
      <c r="R54" s="26"/>
    </row>
    <row r="55" spans="2:18" x14ac:dyDescent="0.2">
      <c r="F55" s="26"/>
      <c r="G55" s="21"/>
      <c r="H55" s="21"/>
      <c r="I55" s="21"/>
      <c r="J55" s="21"/>
      <c r="K55" s="21"/>
      <c r="R55" s="26"/>
    </row>
    <row r="62" spans="2:18" x14ac:dyDescent="0.2">
      <c r="B62" s="34" t="s">
        <v>48</v>
      </c>
      <c r="C62" s="8" t="s">
        <v>49</v>
      </c>
    </row>
    <row r="63" spans="2:18" x14ac:dyDescent="0.2">
      <c r="C63" s="8" t="s">
        <v>50</v>
      </c>
    </row>
    <row r="64" spans="2:18" x14ac:dyDescent="0.2">
      <c r="C64" s="8" t="s">
        <v>16</v>
      </c>
    </row>
    <row r="65" spans="3:3" x14ac:dyDescent="0.2">
      <c r="C65" s="8" t="s">
        <v>51</v>
      </c>
    </row>
    <row r="66" spans="3:3" x14ac:dyDescent="0.2">
      <c r="C66" s="8" t="s">
        <v>58</v>
      </c>
    </row>
  </sheetData>
  <mergeCells count="14"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</mergeCells>
  <phoneticPr fontId="0" type="noConversion"/>
  <pageMargins left="0.75" right="0.75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Normal="100" workbookViewId="0">
      <selection activeCell="C5" sqref="C5"/>
    </sheetView>
  </sheetViews>
  <sheetFormatPr defaultRowHeight="12.75" x14ac:dyDescent="0.2"/>
  <cols>
    <col min="1" max="2" width="4" customWidth="1"/>
    <col min="3" max="3" width="73.28515625" customWidth="1"/>
    <col min="4" max="4" width="3.5703125" customWidth="1"/>
    <col min="5" max="5" width="16.5703125" customWidth="1"/>
    <col min="6" max="6" width="2.7109375" customWidth="1"/>
    <col min="7" max="7" width="11.5703125" style="6" bestFit="1" customWidth="1"/>
    <col min="8" max="8" width="15.42578125" style="6" bestFit="1" customWidth="1"/>
    <col min="10" max="10" width="14" bestFit="1" customWidth="1"/>
  </cols>
  <sheetData>
    <row r="1" spans="1:11" s="1" customFormat="1" x14ac:dyDescent="0.2">
      <c r="A1" s="1" t="s">
        <v>18</v>
      </c>
      <c r="G1" s="4"/>
      <c r="H1" s="4"/>
    </row>
    <row r="2" spans="1:11" s="1" customFormat="1" x14ac:dyDescent="0.2">
      <c r="G2" s="4"/>
      <c r="H2" s="4"/>
    </row>
    <row r="3" spans="1:11" s="1" customFormat="1" ht="18" x14ac:dyDescent="0.25">
      <c r="C3" s="3" t="s">
        <v>89</v>
      </c>
      <c r="E3" s="3"/>
      <c r="F3" s="3"/>
      <c r="G3" s="5"/>
      <c r="H3" s="5"/>
      <c r="I3" s="3"/>
      <c r="J3" s="3"/>
      <c r="K3" s="3"/>
    </row>
    <row r="4" spans="1:11" s="1" customFormat="1" ht="18" x14ac:dyDescent="0.25">
      <c r="C4" s="31"/>
      <c r="D4" s="3"/>
      <c r="E4" s="3"/>
      <c r="F4" s="3"/>
      <c r="I4" s="3"/>
      <c r="J4" s="3"/>
      <c r="K4" s="3"/>
    </row>
    <row r="5" spans="1:11" s="1" customFormat="1" ht="18" x14ac:dyDescent="0.25">
      <c r="E5" s="3"/>
      <c r="F5" s="3"/>
      <c r="I5" s="3"/>
      <c r="J5" s="3"/>
      <c r="K5" s="3"/>
    </row>
    <row r="6" spans="1:11" s="1" customFormat="1" ht="18" x14ac:dyDescent="0.25">
      <c r="C6" s="3" t="s">
        <v>19</v>
      </c>
      <c r="E6" s="3"/>
      <c r="F6" s="3"/>
      <c r="G6" s="5"/>
      <c r="H6" s="5"/>
      <c r="I6" s="3"/>
      <c r="J6" s="3"/>
      <c r="K6" s="3"/>
    </row>
    <row r="7" spans="1:11" x14ac:dyDescent="0.2">
      <c r="C7" t="s">
        <v>43</v>
      </c>
    </row>
    <row r="9" spans="1:11" s="1" customFormat="1" x14ac:dyDescent="0.2">
      <c r="A9" s="1">
        <v>5</v>
      </c>
      <c r="B9" s="1" t="s">
        <v>61</v>
      </c>
      <c r="G9" s="4"/>
      <c r="H9" s="4"/>
    </row>
    <row r="10" spans="1:11" x14ac:dyDescent="0.2">
      <c r="B10" t="s">
        <v>21</v>
      </c>
      <c r="C10" s="26" t="s">
        <v>70</v>
      </c>
      <c r="D10" s="29"/>
      <c r="E10" s="29"/>
      <c r="F10" s="29"/>
      <c r="G10" s="30">
        <v>51213</v>
      </c>
    </row>
    <row r="11" spans="1:11" x14ac:dyDescent="0.2">
      <c r="B11" t="s">
        <v>25</v>
      </c>
      <c r="C11" s="26" t="s">
        <v>62</v>
      </c>
      <c r="D11" s="29"/>
      <c r="E11" s="29"/>
      <c r="F11" s="29"/>
      <c r="G11" s="30">
        <v>14488</v>
      </c>
    </row>
    <row r="12" spans="1:11" x14ac:dyDescent="0.2">
      <c r="B12" t="s">
        <v>26</v>
      </c>
      <c r="C12" s="26" t="s">
        <v>63</v>
      </c>
      <c r="D12" s="29"/>
      <c r="E12" s="29"/>
      <c r="F12" s="29"/>
      <c r="G12" s="30">
        <v>3072</v>
      </c>
    </row>
    <row r="13" spans="1:11" x14ac:dyDescent="0.2">
      <c r="B13" t="s">
        <v>27</v>
      </c>
      <c r="C13" s="26" t="s">
        <v>91</v>
      </c>
      <c r="D13" s="29"/>
      <c r="E13" s="29"/>
      <c r="F13" s="29"/>
      <c r="G13" s="30">
        <v>64505</v>
      </c>
    </row>
    <row r="14" spans="1:11" x14ac:dyDescent="0.2">
      <c r="B14" s="8" t="s">
        <v>28</v>
      </c>
      <c r="C14" s="26" t="s">
        <v>64</v>
      </c>
      <c r="D14" s="29"/>
      <c r="E14" s="30"/>
      <c r="F14" s="29"/>
      <c r="G14" s="33">
        <v>137397.29</v>
      </c>
    </row>
    <row r="15" spans="1:11" x14ac:dyDescent="0.2">
      <c r="B15" s="8"/>
      <c r="D15" s="29"/>
      <c r="E15" s="29"/>
      <c r="F15" s="29"/>
      <c r="G15" s="30"/>
    </row>
    <row r="16" spans="1:11" x14ac:dyDescent="0.2">
      <c r="C16" s="29"/>
      <c r="G16" s="33"/>
    </row>
    <row r="17" spans="1:11" x14ac:dyDescent="0.2">
      <c r="C17" s="29"/>
      <c r="E17" s="1" t="s">
        <v>33</v>
      </c>
      <c r="G17" s="33"/>
      <c r="H17" s="4">
        <f>SUM(G10:G15)</f>
        <v>270675.29000000004</v>
      </c>
      <c r="J17" s="6"/>
    </row>
    <row r="18" spans="1:11" x14ac:dyDescent="0.2">
      <c r="C18" s="29"/>
      <c r="E18" s="1"/>
      <c r="G18" s="33"/>
      <c r="H18" s="4"/>
      <c r="J18" s="6"/>
    </row>
    <row r="19" spans="1:11" x14ac:dyDescent="0.2">
      <c r="J19" s="2"/>
    </row>
    <row r="20" spans="1:11" x14ac:dyDescent="0.2">
      <c r="A20" s="1">
        <v>7</v>
      </c>
      <c r="B20" s="1" t="s">
        <v>17</v>
      </c>
      <c r="H20" s="4"/>
      <c r="J20" s="2"/>
    </row>
    <row r="21" spans="1:11" x14ac:dyDescent="0.2">
      <c r="B21" t="s">
        <v>35</v>
      </c>
      <c r="C21" s="26" t="s">
        <v>65</v>
      </c>
      <c r="D21" s="26"/>
      <c r="E21" s="30"/>
      <c r="G21" s="30">
        <f>62697+95783</f>
        <v>158480</v>
      </c>
      <c r="H21" s="4"/>
      <c r="J21" s="2"/>
    </row>
    <row r="22" spans="1:11" x14ac:dyDescent="0.2">
      <c r="H22" s="4"/>
      <c r="J22" s="2"/>
    </row>
    <row r="23" spans="1:11" x14ac:dyDescent="0.2">
      <c r="E23" s="1" t="s">
        <v>36</v>
      </c>
      <c r="H23" s="36">
        <f>+G21</f>
        <v>158480</v>
      </c>
      <c r="J23" s="2"/>
    </row>
    <row r="24" spans="1:11" x14ac:dyDescent="0.2">
      <c r="E24" s="1"/>
      <c r="H24" s="37"/>
      <c r="J24" s="2"/>
    </row>
    <row r="25" spans="1:11" x14ac:dyDescent="0.2">
      <c r="E25" s="1"/>
      <c r="H25" s="4"/>
      <c r="J25" s="2"/>
    </row>
    <row r="26" spans="1:11" ht="18" x14ac:dyDescent="0.25">
      <c r="A26" s="1" t="s">
        <v>52</v>
      </c>
      <c r="C26" s="3"/>
      <c r="E26" s="1"/>
      <c r="H26" s="4">
        <f>SUM(H17:H23)</f>
        <v>429155.29000000004</v>
      </c>
      <c r="J26" s="2"/>
      <c r="K26" s="2"/>
    </row>
    <row r="27" spans="1:11" s="1" customFormat="1" x14ac:dyDescent="0.2">
      <c r="J27" s="7"/>
    </row>
    <row r="29" spans="1:11" s="3" customFormat="1" ht="18" x14ac:dyDescent="0.25">
      <c r="C29" s="3" t="s">
        <v>24</v>
      </c>
      <c r="G29" s="5"/>
      <c r="H29" s="5"/>
    </row>
    <row r="30" spans="1:11" s="3" customFormat="1" ht="18" x14ac:dyDescent="0.25">
      <c r="G30" s="5"/>
      <c r="H30" s="5"/>
      <c r="J30" s="38"/>
    </row>
    <row r="31" spans="1:11" s="3" customFormat="1" ht="12.75" customHeight="1" x14ac:dyDescent="0.25">
      <c r="A31" s="1">
        <v>1</v>
      </c>
      <c r="B31" s="1" t="s">
        <v>20</v>
      </c>
      <c r="C31" s="1"/>
      <c r="D31" s="1"/>
      <c r="E31" s="1"/>
      <c r="F31" s="1"/>
      <c r="G31" s="4"/>
      <c r="H31" s="4"/>
    </row>
    <row r="32" spans="1:11" s="3" customFormat="1" ht="12.75" customHeight="1" x14ac:dyDescent="0.25">
      <c r="A32"/>
      <c r="B32" t="s">
        <v>21</v>
      </c>
      <c r="C32" s="8" t="s">
        <v>66</v>
      </c>
      <c r="D32"/>
      <c r="E32"/>
      <c r="F32"/>
      <c r="G32" s="6">
        <v>102224</v>
      </c>
      <c r="H32" s="6"/>
    </row>
    <row r="33" spans="1:8" s="3" customFormat="1" ht="12.75" customHeight="1" x14ac:dyDescent="0.25">
      <c r="A33"/>
      <c r="B33" t="s">
        <v>25</v>
      </c>
      <c r="C33" t="s">
        <v>22</v>
      </c>
      <c r="D33"/>
      <c r="E33"/>
      <c r="F33"/>
      <c r="G33" s="6"/>
      <c r="H33" s="6"/>
    </row>
    <row r="34" spans="1:8" s="3" customFormat="1" ht="12.75" customHeight="1" x14ac:dyDescent="0.25">
      <c r="A34"/>
      <c r="B34"/>
      <c r="C34" s="8" t="s">
        <v>92</v>
      </c>
      <c r="D34"/>
      <c r="E34"/>
      <c r="F34"/>
      <c r="G34" s="6">
        <v>442023</v>
      </c>
      <c r="H34" s="6"/>
    </row>
    <row r="35" spans="1:8" s="3" customFormat="1" ht="12.75" customHeight="1" x14ac:dyDescent="0.25">
      <c r="A35"/>
      <c r="B35"/>
      <c r="C35"/>
      <c r="D35"/>
      <c r="E35"/>
      <c r="F35"/>
      <c r="G35" s="6"/>
      <c r="H35" s="6"/>
    </row>
    <row r="36" spans="1:8" s="3" customFormat="1" ht="12.75" customHeight="1" x14ac:dyDescent="0.25">
      <c r="A36"/>
      <c r="D36" s="5"/>
      <c r="E36" s="1" t="s">
        <v>23</v>
      </c>
      <c r="F36"/>
      <c r="G36" s="6"/>
      <c r="H36" s="4">
        <f>SUM(G32:G35)</f>
        <v>544247</v>
      </c>
    </row>
    <row r="37" spans="1:8" s="3" customFormat="1" ht="12.75" customHeight="1" x14ac:dyDescent="0.25">
      <c r="D37" s="5"/>
      <c r="G37" s="5"/>
      <c r="H37" s="5"/>
    </row>
    <row r="39" spans="1:8" s="1" customFormat="1" x14ac:dyDescent="0.2">
      <c r="A39" s="1">
        <v>2</v>
      </c>
      <c r="B39" s="1" t="s">
        <v>14</v>
      </c>
      <c r="G39" s="4"/>
      <c r="H39" s="4"/>
    </row>
    <row r="40" spans="1:8" x14ac:dyDescent="0.2">
      <c r="B40" t="s">
        <v>21</v>
      </c>
      <c r="C40" s="26" t="s">
        <v>71</v>
      </c>
      <c r="D40" s="29"/>
      <c r="E40" s="29"/>
      <c r="F40" s="29"/>
      <c r="G40" s="30">
        <v>27126</v>
      </c>
    </row>
    <row r="41" spans="1:8" x14ac:dyDescent="0.2">
      <c r="B41" t="s">
        <v>25</v>
      </c>
      <c r="C41" t="s">
        <v>72</v>
      </c>
      <c r="D41" s="29"/>
      <c r="E41" s="29"/>
      <c r="F41" s="29"/>
      <c r="G41" s="30">
        <v>6366</v>
      </c>
    </row>
    <row r="42" spans="1:8" x14ac:dyDescent="0.2">
      <c r="B42" t="s">
        <v>26</v>
      </c>
      <c r="C42" s="26" t="s">
        <v>73</v>
      </c>
      <c r="D42" s="29"/>
      <c r="E42" s="29"/>
      <c r="F42" s="29"/>
      <c r="G42" s="30">
        <v>47061</v>
      </c>
    </row>
    <row r="43" spans="1:8" x14ac:dyDescent="0.2">
      <c r="B43" t="s">
        <v>27</v>
      </c>
      <c r="C43" s="26" t="s">
        <v>74</v>
      </c>
      <c r="D43" s="29"/>
      <c r="E43" s="29"/>
      <c r="F43" s="29"/>
      <c r="G43" s="30">
        <v>37</v>
      </c>
    </row>
    <row r="44" spans="1:8" x14ac:dyDescent="0.2">
      <c r="B44" t="s">
        <v>28</v>
      </c>
      <c r="C44" s="26" t="s">
        <v>75</v>
      </c>
      <c r="D44" s="29"/>
      <c r="E44" s="29"/>
      <c r="F44" s="29"/>
      <c r="G44" s="30">
        <v>1154</v>
      </c>
    </row>
    <row r="45" spans="1:8" x14ac:dyDescent="0.2">
      <c r="D45" s="29"/>
      <c r="E45" s="29"/>
      <c r="F45" s="29"/>
      <c r="G45" s="30"/>
    </row>
    <row r="46" spans="1:8" x14ac:dyDescent="0.2">
      <c r="D46" s="29"/>
      <c r="E46" s="29"/>
      <c r="F46" s="29"/>
    </row>
    <row r="48" spans="1:8" s="1" customFormat="1" x14ac:dyDescent="0.2">
      <c r="E48" s="1" t="s">
        <v>29</v>
      </c>
      <c r="G48" s="4"/>
      <c r="H48" s="4">
        <f>SUM(G40:G45)</f>
        <v>81744</v>
      </c>
    </row>
    <row r="51" spans="1:10" s="1" customFormat="1" x14ac:dyDescent="0.2">
      <c r="A51" s="1">
        <v>3</v>
      </c>
      <c r="B51" s="1" t="s">
        <v>30</v>
      </c>
      <c r="G51" s="4"/>
      <c r="H51" s="4"/>
    </row>
    <row r="52" spans="1:10" x14ac:dyDescent="0.2">
      <c r="B52" t="s">
        <v>21</v>
      </c>
      <c r="C52" s="29" t="s">
        <v>76</v>
      </c>
      <c r="D52" s="29"/>
      <c r="E52" s="29"/>
      <c r="F52" s="29"/>
      <c r="G52" s="35">
        <v>91448</v>
      </c>
    </row>
    <row r="53" spans="1:10" x14ac:dyDescent="0.2">
      <c r="B53" t="s">
        <v>25</v>
      </c>
      <c r="C53" t="s">
        <v>77</v>
      </c>
      <c r="D53" s="29"/>
      <c r="E53" s="29"/>
      <c r="F53" s="29"/>
      <c r="G53" s="35">
        <v>35193</v>
      </c>
    </row>
    <row r="54" spans="1:10" x14ac:dyDescent="0.2">
      <c r="B54" t="s">
        <v>26</v>
      </c>
      <c r="C54" s="29" t="s">
        <v>78</v>
      </c>
      <c r="D54" s="29"/>
      <c r="E54" s="29"/>
      <c r="F54" s="29"/>
      <c r="G54" s="35">
        <v>4248</v>
      </c>
    </row>
    <row r="55" spans="1:10" x14ac:dyDescent="0.2">
      <c r="B55" t="s">
        <v>27</v>
      </c>
      <c r="C55" s="29" t="s">
        <v>79</v>
      </c>
      <c r="D55" s="29"/>
      <c r="E55" s="29"/>
      <c r="F55" s="29"/>
      <c r="G55" s="35">
        <v>96834</v>
      </c>
      <c r="I55" s="6"/>
    </row>
    <row r="56" spans="1:10" x14ac:dyDescent="0.2">
      <c r="B56" t="s">
        <v>28</v>
      </c>
      <c r="C56" s="29" t="s">
        <v>80</v>
      </c>
      <c r="D56" s="29"/>
      <c r="E56" s="29"/>
      <c r="F56" s="29"/>
      <c r="G56" s="35">
        <v>767</v>
      </c>
    </row>
    <row r="57" spans="1:10" x14ac:dyDescent="0.2">
      <c r="C57" s="29"/>
      <c r="D57" s="29"/>
      <c r="E57" s="29"/>
      <c r="F57" s="29"/>
      <c r="G57" s="35"/>
    </row>
    <row r="59" spans="1:10" s="1" customFormat="1" x14ac:dyDescent="0.2">
      <c r="E59" s="1" t="s">
        <v>31</v>
      </c>
      <c r="G59" s="4"/>
      <c r="H59" s="4">
        <f>SUM(G52:G57)</f>
        <v>228490</v>
      </c>
      <c r="J59" s="7"/>
    </row>
    <row r="62" spans="1:10" s="1" customFormat="1" x14ac:dyDescent="0.2">
      <c r="A62" s="1">
        <v>4</v>
      </c>
      <c r="B62" s="1" t="s">
        <v>12</v>
      </c>
      <c r="D62" s="41"/>
      <c r="E62" s="41"/>
      <c r="F62" s="41"/>
      <c r="G62" s="42"/>
      <c r="H62" s="4"/>
    </row>
    <row r="63" spans="1:10" x14ac:dyDescent="0.2">
      <c r="B63" t="s">
        <v>21</v>
      </c>
      <c r="C63" s="26" t="s">
        <v>81</v>
      </c>
      <c r="G63" s="6">
        <v>122917</v>
      </c>
    </row>
    <row r="64" spans="1:10" x14ac:dyDescent="0.2">
      <c r="B64" t="s">
        <v>25</v>
      </c>
      <c r="C64" t="s">
        <v>82</v>
      </c>
      <c r="D64" s="29"/>
      <c r="E64" s="29"/>
      <c r="F64" s="29"/>
      <c r="G64" s="35">
        <v>36340</v>
      </c>
    </row>
    <row r="65" spans="1:10" x14ac:dyDescent="0.2">
      <c r="B65" t="s">
        <v>26</v>
      </c>
      <c r="C65" t="s">
        <v>83</v>
      </c>
      <c r="D65" s="29"/>
      <c r="E65" s="29"/>
      <c r="F65" s="29"/>
      <c r="G65" s="35">
        <v>191430</v>
      </c>
    </row>
    <row r="66" spans="1:10" x14ac:dyDescent="0.2">
      <c r="B66" t="s">
        <v>27</v>
      </c>
      <c r="C66" t="s">
        <v>84</v>
      </c>
      <c r="D66" s="29"/>
      <c r="E66" s="29"/>
      <c r="F66" s="29"/>
      <c r="G66" s="35">
        <v>155647</v>
      </c>
    </row>
    <row r="67" spans="1:10" x14ac:dyDescent="0.2">
      <c r="B67" t="s">
        <v>28</v>
      </c>
      <c r="C67" t="s">
        <v>85</v>
      </c>
      <c r="D67" s="29"/>
      <c r="E67" s="29"/>
      <c r="F67" s="29"/>
      <c r="G67" s="35">
        <v>21142</v>
      </c>
      <c r="J67" s="26"/>
    </row>
    <row r="68" spans="1:10" x14ac:dyDescent="0.2">
      <c r="B68" t="s">
        <v>59</v>
      </c>
      <c r="C68" s="26" t="s">
        <v>86</v>
      </c>
      <c r="D68" s="29"/>
      <c r="E68" s="29"/>
      <c r="F68" s="29"/>
      <c r="G68" s="35">
        <v>188857</v>
      </c>
      <c r="J68" s="26"/>
    </row>
    <row r="69" spans="1:10" x14ac:dyDescent="0.2">
      <c r="B69" t="s">
        <v>60</v>
      </c>
      <c r="C69" s="26" t="s">
        <v>87</v>
      </c>
      <c r="D69" s="29"/>
      <c r="E69" s="29"/>
      <c r="F69" s="29"/>
      <c r="G69" s="35">
        <v>63616</v>
      </c>
      <c r="J69" s="26"/>
    </row>
    <row r="70" spans="1:10" x14ac:dyDescent="0.2">
      <c r="C70" s="26"/>
      <c r="D70" s="29"/>
      <c r="E70" s="29"/>
      <c r="F70" s="29"/>
      <c r="G70" s="35"/>
      <c r="J70" s="26"/>
    </row>
    <row r="72" spans="1:10" s="1" customFormat="1" x14ac:dyDescent="0.2">
      <c r="E72" s="1" t="s">
        <v>32</v>
      </c>
      <c r="G72" s="4"/>
      <c r="H72" s="4">
        <f>SUM(G62:G69)</f>
        <v>779949</v>
      </c>
    </row>
    <row r="75" spans="1:10" s="1" customFormat="1" x14ac:dyDescent="0.2">
      <c r="A75" s="1">
        <v>5</v>
      </c>
      <c r="B75" s="1" t="s">
        <v>44</v>
      </c>
      <c r="G75" s="4"/>
      <c r="H75" s="4"/>
    </row>
    <row r="76" spans="1:10" x14ac:dyDescent="0.2">
      <c r="B76" t="s">
        <v>21</v>
      </c>
      <c r="C76" s="26" t="s">
        <v>67</v>
      </c>
      <c r="D76" s="29"/>
      <c r="E76" s="30"/>
      <c r="F76" s="29"/>
      <c r="G76" s="30">
        <v>147952</v>
      </c>
    </row>
    <row r="77" spans="1:10" x14ac:dyDescent="0.2">
      <c r="B77" s="8" t="s">
        <v>25</v>
      </c>
      <c r="C77" s="26" t="s">
        <v>68</v>
      </c>
      <c r="D77" s="29"/>
      <c r="E77" s="30"/>
      <c r="F77" s="29"/>
      <c r="G77" s="30">
        <v>39766</v>
      </c>
    </row>
    <row r="78" spans="1:10" x14ac:dyDescent="0.2">
      <c r="B78" s="8" t="s">
        <v>26</v>
      </c>
      <c r="C78" s="26" t="s">
        <v>93</v>
      </c>
      <c r="D78" s="29"/>
      <c r="E78" s="30"/>
      <c r="F78" s="29"/>
      <c r="G78" s="30">
        <v>250000</v>
      </c>
    </row>
    <row r="80" spans="1:10" s="1" customFormat="1" x14ac:dyDescent="0.2">
      <c r="E80" s="1" t="s">
        <v>33</v>
      </c>
      <c r="G80" s="4"/>
      <c r="H80" s="4">
        <f>SUM(G76:G79)</f>
        <v>437718</v>
      </c>
    </row>
    <row r="83" spans="1:8" s="1" customFormat="1" x14ac:dyDescent="0.2">
      <c r="A83" s="1">
        <v>6</v>
      </c>
      <c r="B83" s="1" t="s">
        <v>13</v>
      </c>
      <c r="C83"/>
      <c r="G83" s="4"/>
      <c r="H83" s="4"/>
    </row>
    <row r="84" spans="1:8" x14ac:dyDescent="0.2">
      <c r="B84" t="s">
        <v>21</v>
      </c>
      <c r="C84" s="26" t="s">
        <v>69</v>
      </c>
      <c r="D84" s="29"/>
      <c r="E84" s="29"/>
      <c r="F84" s="29"/>
      <c r="G84" s="35">
        <v>395991</v>
      </c>
    </row>
    <row r="86" spans="1:8" s="1" customFormat="1" x14ac:dyDescent="0.2">
      <c r="C86"/>
      <c r="E86" s="1" t="s">
        <v>34</v>
      </c>
      <c r="G86" s="4"/>
      <c r="H86" s="4">
        <f>SUM(G84:G84)</f>
        <v>395991</v>
      </c>
    </row>
    <row r="87" spans="1:8" x14ac:dyDescent="0.2">
      <c r="C87" s="1"/>
    </row>
    <row r="89" spans="1:8" s="1" customFormat="1" x14ac:dyDescent="0.2">
      <c r="A89" s="1">
        <v>7</v>
      </c>
      <c r="B89" s="1" t="s">
        <v>17</v>
      </c>
      <c r="C89"/>
      <c r="G89" s="4"/>
      <c r="H89" s="4"/>
    </row>
    <row r="90" spans="1:8" x14ac:dyDescent="0.2">
      <c r="B90" t="s">
        <v>35</v>
      </c>
      <c r="C90" s="26" t="s">
        <v>65</v>
      </c>
      <c r="D90" s="29"/>
      <c r="E90" s="29"/>
      <c r="F90" s="29"/>
      <c r="G90" s="30">
        <f>373115+30540</f>
        <v>403655</v>
      </c>
    </row>
    <row r="92" spans="1:8" s="1" customFormat="1" x14ac:dyDescent="0.2">
      <c r="C92" s="28"/>
      <c r="E92" s="1" t="s">
        <v>36</v>
      </c>
      <c r="G92" s="4"/>
      <c r="H92" s="37">
        <f>+G90</f>
        <v>403655</v>
      </c>
    </row>
    <row r="93" spans="1:8" s="1" customFormat="1" x14ac:dyDescent="0.2">
      <c r="C93" s="28"/>
      <c r="G93" s="4"/>
      <c r="H93" s="37"/>
    </row>
    <row r="94" spans="1:8" s="1" customFormat="1" x14ac:dyDescent="0.2">
      <c r="C94" s="28"/>
      <c r="G94" s="4"/>
      <c r="H94" s="37"/>
    </row>
    <row r="95" spans="1:8" s="1" customFormat="1" x14ac:dyDescent="0.2">
      <c r="A95" s="1">
        <v>8</v>
      </c>
      <c r="B95" s="1" t="s">
        <v>54</v>
      </c>
      <c r="C95" s="28"/>
      <c r="G95" s="4"/>
      <c r="H95" s="37"/>
    </row>
    <row r="96" spans="1:8" s="1" customFormat="1" x14ac:dyDescent="0.2">
      <c r="B96" s="8" t="s">
        <v>21</v>
      </c>
      <c r="C96" s="26" t="s">
        <v>94</v>
      </c>
      <c r="D96" s="8"/>
      <c r="E96" s="8"/>
      <c r="F96" s="8"/>
      <c r="G96" s="17">
        <v>477678</v>
      </c>
      <c r="H96" s="39"/>
    </row>
    <row r="97" spans="1:11" s="1" customFormat="1" x14ac:dyDescent="0.2">
      <c r="B97" s="8"/>
      <c r="C97" s="27"/>
      <c r="D97" s="8"/>
      <c r="E97" s="8"/>
      <c r="F97" s="8"/>
      <c r="G97" s="9"/>
      <c r="H97" s="39"/>
    </row>
    <row r="98" spans="1:11" s="1" customFormat="1" x14ac:dyDescent="0.2">
      <c r="B98" s="8"/>
      <c r="C98" s="27"/>
      <c r="D98" s="8"/>
      <c r="E98" s="1" t="s">
        <v>55</v>
      </c>
      <c r="F98" s="8"/>
      <c r="G98" s="9"/>
      <c r="H98" s="36">
        <f>+G96</f>
        <v>477678</v>
      </c>
    </row>
    <row r="99" spans="1:11" s="1" customFormat="1" x14ac:dyDescent="0.2">
      <c r="B99" s="8"/>
      <c r="C99" s="27"/>
      <c r="D99" s="8"/>
      <c r="E99" s="8"/>
      <c r="F99" s="8"/>
      <c r="G99" s="9"/>
      <c r="H99" s="39"/>
    </row>
    <row r="100" spans="1:11" s="1" customFormat="1" x14ac:dyDescent="0.2">
      <c r="C100" s="28"/>
      <c r="G100" s="4"/>
      <c r="H100" s="37"/>
    </row>
    <row r="101" spans="1:11" s="1" customFormat="1" x14ac:dyDescent="0.2">
      <c r="A101" s="1" t="s">
        <v>53</v>
      </c>
      <c r="C101" s="28"/>
      <c r="G101" s="4"/>
      <c r="H101" s="37">
        <f>SUM(H36:H98)</f>
        <v>3349472</v>
      </c>
      <c r="J101" s="7"/>
      <c r="K101" s="7"/>
    </row>
    <row r="102" spans="1:11" x14ac:dyDescent="0.2">
      <c r="C102" s="1"/>
    </row>
    <row r="104" spans="1:11" s="1" customFormat="1" x14ac:dyDescent="0.2">
      <c r="A104" s="1" t="s">
        <v>37</v>
      </c>
      <c r="C104"/>
      <c r="G104" s="4"/>
      <c r="H104" s="4">
        <f>+H101+H26</f>
        <v>3778627.29</v>
      </c>
      <c r="J104" s="7"/>
      <c r="K104" s="7"/>
    </row>
    <row r="105" spans="1:11" x14ac:dyDescent="0.2">
      <c r="C105" s="1"/>
      <c r="J105" s="2"/>
    </row>
    <row r="106" spans="1:11" x14ac:dyDescent="0.2">
      <c r="C106" s="2"/>
      <c r="D106" s="8"/>
      <c r="E106" s="1"/>
    </row>
  </sheetData>
  <phoneticPr fontId="0" type="noConversion"/>
  <pageMargins left="0.75" right="0.75" top="1" bottom="1" header="0.5" footer="0.5"/>
  <pageSetup scale="69" fitToHeight="2" orientation="portrait" horizontalDpi="300" verticalDpi="300" r:id="rId1"/>
  <headerFooter alignWithMargins="0"/>
  <rowBreaks count="1" manualBreakCount="1"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DESCRIPTION</vt:lpstr>
      <vt:lpstr>PLAN!Print_Area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Tennessee Board of Regents</dc:creator>
  <cp:lastModifiedBy>Maria Knox</cp:lastModifiedBy>
  <cp:lastPrinted>2020-11-05T17:23:53Z</cp:lastPrinted>
  <dcterms:created xsi:type="dcterms:W3CDTF">2000-12-13T17:56:22Z</dcterms:created>
  <dcterms:modified xsi:type="dcterms:W3CDTF">2023-12-14T16:04:37Z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