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0"/>
  </bookViews>
  <sheets>
    <sheet name="Summary" sheetId="1" r:id="rId1"/>
    <sheet name="Pool 1" sheetId="2" r:id="rId2"/>
    <sheet name="Pool 2" sheetId="3" r:id="rId3"/>
  </sheets>
  <definedNames/>
  <calcPr fullCalcOnLoad="1"/>
</workbook>
</file>

<file path=xl/sharedStrings.xml><?xml version="1.0" encoding="utf-8"?>
<sst xmlns="http://schemas.openxmlformats.org/spreadsheetml/2006/main" count="271" uniqueCount="147">
  <si>
    <t>TECHNOLOGY ACCESS FEE</t>
  </si>
  <si>
    <t xml:space="preserve"> SPENDING PLAN</t>
  </si>
  <si>
    <t>Original Technology Access Fee Rate</t>
  </si>
  <si>
    <t>New Technology Access Fee Increase</t>
  </si>
  <si>
    <t>Spending Plan</t>
  </si>
  <si>
    <t>Revenue</t>
  </si>
  <si>
    <t>Project</t>
  </si>
  <si>
    <t>Amount</t>
  </si>
  <si>
    <t xml:space="preserve"> </t>
  </si>
  <si>
    <t>TABLE 1</t>
  </si>
  <si>
    <t>Original Fee of $15 Per Student (Pool 1)</t>
  </si>
  <si>
    <t>TOTAL ALL CATEGORIES</t>
  </si>
  <si>
    <t>TABLE 2</t>
  </si>
  <si>
    <t>**</t>
  </si>
  <si>
    <t>None</t>
  </si>
  <si>
    <t xml:space="preserve">Projects to be funded from savings </t>
  </si>
  <si>
    <t>Library databases</t>
  </si>
  <si>
    <t>Network costs (WWW, Internet, interactive video, etc.)</t>
  </si>
  <si>
    <t>Computer and other technical laboratory supplies, equipment, software, and maintenance</t>
  </si>
  <si>
    <t>Lab and course staffing-student and staff assistance for lab and classroom uses</t>
  </si>
  <si>
    <t>Renewal and replacement reserves as necessary</t>
  </si>
  <si>
    <t>New machines for faculty use when faculty are actively engaged in developing and conducting on-line courses.</t>
  </si>
  <si>
    <t>Total category 1</t>
  </si>
  <si>
    <t>Total category 2</t>
  </si>
  <si>
    <t>Total category 4</t>
  </si>
  <si>
    <t>Total category 5</t>
  </si>
  <si>
    <t>Total of category 6</t>
  </si>
  <si>
    <t>Faculty and staff development directly related to the introduction or application of new technology</t>
  </si>
  <si>
    <t>Infrastructure (wiring, network, servers, etc) necessary to provide students maximum computing capability.</t>
  </si>
  <si>
    <t>Expand technology resources in library</t>
  </si>
  <si>
    <t>Total of category 7</t>
  </si>
  <si>
    <t>Total of category 8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</si>
  <si>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</si>
  <si>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</si>
  <si>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</si>
  <si>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</si>
  <si>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</si>
  <si>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</si>
  <si>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</si>
  <si>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</si>
  <si>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</si>
  <si>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</si>
  <si>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of category 9</t>
  </si>
  <si>
    <t>Total category 3</t>
  </si>
  <si>
    <t>Description of Technology Access Fee Proposals &amp; Costs - July 1, 2001</t>
  </si>
  <si>
    <t>Additional Fees (Pool 2)</t>
  </si>
  <si>
    <t>Smart or multi-media classroom equipment and classroom modifications (including discipline specific equipment)</t>
  </si>
  <si>
    <t>Portable presentation equipment for ABAS classrooms</t>
  </si>
  <si>
    <t>Replacement of existing computers for Computer Science Computer Lab</t>
  </si>
  <si>
    <t>Upgrade computers for existing Airport Campus computer lab for Aerospace</t>
  </si>
  <si>
    <t>Upgrade of Digital Animation equipment and software for RATV classroom</t>
  </si>
  <si>
    <t>Replacement of existing computers and printer for Physics</t>
  </si>
  <si>
    <t>Purchase SAS software for Management classroom</t>
  </si>
  <si>
    <t>Replacement Creative Alliance software for Journalism classroom</t>
  </si>
  <si>
    <t>Purchase of presentation software for Human Sciences classrooms</t>
  </si>
  <si>
    <t>Replacement and repair for computer labs in College of Basic and Applied Sciences</t>
  </si>
  <si>
    <t>Replacement and repair for computer labs in College of Business</t>
  </si>
  <si>
    <t>Upgrade of software and computers in Geography classroom</t>
  </si>
  <si>
    <t>Replacement of computers, software, and printer in ETIS classrooms</t>
  </si>
  <si>
    <t>Replacement and repair for computer lab in Library</t>
  </si>
  <si>
    <t>Replacement and repair for computer labs in Developmental Studies</t>
  </si>
  <si>
    <t>Upgrade of Nursing software in computer lab</t>
  </si>
  <si>
    <t>Development of Continuing Studies Computer Lab at CSCC</t>
  </si>
  <si>
    <t>Upgrade of existing computers, Nursing software and equipment in classroom</t>
  </si>
  <si>
    <t>Replacement of computers in Chemistry computer labs</t>
  </si>
  <si>
    <t>Replacement of COBOL software in CIS and college computer labs</t>
  </si>
  <si>
    <t>K</t>
  </si>
  <si>
    <t>Replacement of computers, LCD projectors, etc. in the Journalism computer lab</t>
  </si>
  <si>
    <t>L</t>
  </si>
  <si>
    <t>Purchase of new SPSS software for Psychology computer lab</t>
  </si>
  <si>
    <t>Replacement of computers, printer, and scanner for ITSC computer lab</t>
  </si>
  <si>
    <t>Replacement of computers and printer for HPERS computer lab</t>
  </si>
  <si>
    <t>M</t>
  </si>
  <si>
    <t>Replacement and repair for computer labs in Mass Communications</t>
  </si>
  <si>
    <t>N</t>
  </si>
  <si>
    <t>Replacement and repair for computer labs in Education</t>
  </si>
  <si>
    <t>Replacement and repair for computer lab in English</t>
  </si>
  <si>
    <t>O</t>
  </si>
  <si>
    <t>Upgrade of MIDI computers for Recording Industry**</t>
  </si>
  <si>
    <t>5.  Renewal and replacement reserves</t>
  </si>
  <si>
    <t>2. Network costs (WWW, Internet, etc.)</t>
  </si>
  <si>
    <t>3. Smart/multimedia classrooms (new &amp; upgrade)</t>
  </si>
  <si>
    <t xml:space="preserve">4. Student staffing for labs </t>
  </si>
  <si>
    <t>6.  Faculty equipment for on-line courses</t>
  </si>
  <si>
    <t>7.  Faculty &amp; staff development for new technology</t>
  </si>
  <si>
    <t>8.  Infrastructure for student computing</t>
  </si>
  <si>
    <t>9.  Expand technology resources in Library</t>
  </si>
  <si>
    <t>Spending plan is categorized by revised TBR guidelines</t>
  </si>
  <si>
    <t>New master classroom for Dyslexia Center</t>
  </si>
  <si>
    <t>24361**</t>
  </si>
  <si>
    <t>New RATV digital media classroom</t>
  </si>
  <si>
    <t>Replacement of computers and software in Management</t>
  </si>
  <si>
    <t>Replacement of computers and software in Economics</t>
  </si>
  <si>
    <t>New scientific equipment and computers for Biology classroom</t>
  </si>
  <si>
    <t>Replace LCD projectors in Business classrooms</t>
  </si>
  <si>
    <t>Replace TVs with LCD projectors in Business classrooms</t>
  </si>
  <si>
    <t xml:space="preserve">Replace electronic and test equipment in Physics </t>
  </si>
  <si>
    <t>New master classroom for Airway Science Building</t>
  </si>
  <si>
    <t>Replace equipment in Recording Industry classrooms</t>
  </si>
  <si>
    <t>Replace computers in Computer Science classroom</t>
  </si>
  <si>
    <t>Student help for Math lab</t>
  </si>
  <si>
    <t>GA help for Computer Science lab</t>
  </si>
  <si>
    <t>Student help for Business lab</t>
  </si>
  <si>
    <t>GA help for Business Lab</t>
  </si>
  <si>
    <t>University Writing Center student help</t>
  </si>
  <si>
    <t>Student help for Computer Science computer lab</t>
  </si>
  <si>
    <t>Student help for Disabled Students computer lab</t>
  </si>
  <si>
    <t>Student and GA help for Journalism computer lab</t>
  </si>
  <si>
    <t>Student help for Instructional Technology computer lab</t>
  </si>
  <si>
    <t>Replace computers, software, printers for Foreign Language computer lab</t>
  </si>
  <si>
    <t>Laptops, software, digital cameras, scanner for Foreign Language faculty</t>
  </si>
  <si>
    <t xml:space="preserve">Internal wiring and fiber optic connections for Cummings, Judd, </t>
  </si>
  <si>
    <t>Replace chromatograph/mass spectrometer for Chemistry lab</t>
  </si>
  <si>
    <t>Internal wiring and network electronics to provide data ports for</t>
  </si>
  <si>
    <t>student areas in University Center</t>
  </si>
  <si>
    <t>Gracy, and Womack Lane Halls (actual cost &gt; $500,000)</t>
  </si>
  <si>
    <t xml:space="preserve">Online databases for Library </t>
  </si>
  <si>
    <t>Upgrade processors for Journalism's media design lab</t>
  </si>
  <si>
    <t>Replace computers in Biology computer lab</t>
  </si>
  <si>
    <t>Replace computers and scanners for ITSC classrooms</t>
  </si>
  <si>
    <t>Student help for Sociology/Anthropology computer lab</t>
  </si>
  <si>
    <t>Replacement of computers, software for Sociology/Anthropology classroom</t>
  </si>
  <si>
    <t>P</t>
  </si>
  <si>
    <t>Equipment, laptop, kilns for Art classroom</t>
  </si>
  <si>
    <t>Q</t>
  </si>
  <si>
    <t>LCD projectors and software for Psychology classroom</t>
  </si>
  <si>
    <t>Bandwidth for campus</t>
  </si>
  <si>
    <t>Wireless technology for campus quadrangle and University Center</t>
  </si>
  <si>
    <t>Upgrade Lancare for Intranet/Internet access speeds</t>
  </si>
  <si>
    <t>Data replication for security of campus data</t>
  </si>
  <si>
    <t xml:space="preserve">Upgrade of online campus software </t>
  </si>
  <si>
    <t>Purchase of equipment for HPERS human performance lab</t>
  </si>
  <si>
    <t>R&amp;R reserves</t>
  </si>
  <si>
    <t>Purchase adaptive technology for Disabled Students computer lab</t>
  </si>
  <si>
    <t>Replace computers and software for the University Writing Lab</t>
  </si>
  <si>
    <t>See Table 1 for description of specific projects)</t>
  </si>
  <si>
    <t>See Table 2 for description of specific projects)</t>
  </si>
  <si>
    <t>2001-2002 Total Technology Access Fee</t>
  </si>
  <si>
    <t>AS OF JUNE 25, 2001</t>
  </si>
  <si>
    <t>2001-2002</t>
  </si>
  <si>
    <t xml:space="preserve">        Middle Tennessee State University</t>
  </si>
  <si>
    <t>Pool 1</t>
  </si>
  <si>
    <t>Pool 2</t>
  </si>
  <si>
    <t>Pool 1 + Pool 2</t>
  </si>
  <si>
    <t>Student help in the University Library</t>
  </si>
  <si>
    <t>Microscope, camera, scanner, computer, etc for Anthropology classroom</t>
  </si>
  <si>
    <t>1. Computer laboratory supplies, equipment, etc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</si>
</sst>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6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7" applyNumberFormat="1" applyAlignment="1">
      <alignment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left"/>
    </xf>
    <xf numFmtId="171" fontId="6" fillId="0" borderId="0" xfId="17" applyNumberFormat="1" applyFont="1" applyAlignment="1">
      <alignment horizontal="left"/>
    </xf>
    <xf numFmtId="173" fontId="6" fillId="0" borderId="0" xfId="15" applyNumberFormat="1" applyFont="1" applyAlignment="1">
      <alignment horizontal="centerContinuous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17" applyNumberFormat="1" applyFont="1" applyAlignment="1">
      <alignment/>
    </xf>
    <xf numFmtId="0" fontId="2" fillId="0" borderId="0" xfId="0" applyFont="1" applyAlignment="1">
      <alignment horizontal="center"/>
    </xf>
    <xf numFmtId="171" fontId="9" fillId="0" borderId="0" xfId="17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F8" sqref="F8"/>
    </sheetView>
  </sheetViews>
  <sheetFormatPr defaultColWidth="9.140625" defaultRowHeight="12.75"/>
  <cols>
    <col min="1" max="1" width="11.140625" style="4" customWidth="1"/>
    <col min="2" max="2" width="42.57421875" style="0" customWidth="1"/>
    <col min="3" max="3" width="10.8515625" style="0" customWidth="1"/>
    <col min="4" max="4" width="2.8515625" style="0" customWidth="1"/>
    <col min="5" max="5" width="12.421875" style="0" customWidth="1"/>
    <col min="6" max="6" width="42.28125" style="0" customWidth="1"/>
    <col min="7" max="7" width="14.28125" style="0" customWidth="1"/>
    <col min="8" max="8" width="3.28125" style="4" customWidth="1"/>
    <col min="9" max="9" width="15.57421875" style="0" customWidth="1"/>
    <col min="10" max="10" width="42.7109375" style="0" customWidth="1"/>
    <col min="11" max="11" width="12.8515625" style="0" customWidth="1"/>
  </cols>
  <sheetData>
    <row r="1" spans="1:11" ht="14.25">
      <c r="A1" s="11"/>
      <c r="B1" s="10"/>
      <c r="C1" s="10"/>
      <c r="D1" s="10" t="s">
        <v>8</v>
      </c>
      <c r="F1" s="24" t="s">
        <v>140</v>
      </c>
      <c r="G1" s="10"/>
      <c r="H1" s="11"/>
      <c r="I1" s="10"/>
      <c r="J1" s="10"/>
      <c r="K1" s="10"/>
    </row>
    <row r="3" spans="1:11" ht="12.75">
      <c r="A3" s="11"/>
      <c r="B3" s="10"/>
      <c r="C3" s="26"/>
      <c r="E3" s="25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6"/>
      <c r="E4" s="25"/>
      <c r="F4" s="2" t="s">
        <v>139</v>
      </c>
      <c r="G4" s="10"/>
      <c r="H4" s="11"/>
      <c r="I4" s="10"/>
      <c r="J4" s="10"/>
      <c r="K4" s="10"/>
    </row>
    <row r="5" spans="1:11" ht="12.75">
      <c r="A5" s="11"/>
      <c r="B5" s="10"/>
      <c r="C5" s="26"/>
      <c r="E5" s="25"/>
      <c r="F5" s="2" t="s">
        <v>1</v>
      </c>
      <c r="G5" s="10"/>
      <c r="H5" s="11"/>
      <c r="I5" s="10"/>
      <c r="J5" s="10"/>
      <c r="K5" s="10"/>
    </row>
    <row r="6" spans="1:11" ht="12.75">
      <c r="A6" s="11"/>
      <c r="B6" s="10"/>
      <c r="C6" s="26"/>
      <c r="E6" s="25"/>
      <c r="F6" s="2" t="s">
        <v>138</v>
      </c>
      <c r="G6" s="10"/>
      <c r="H6" s="11"/>
      <c r="I6" s="10"/>
      <c r="J6" s="10"/>
      <c r="K6" s="10"/>
    </row>
    <row r="8" ht="12.75">
      <c r="F8" s="45" t="s">
        <v>87</v>
      </c>
    </row>
    <row r="11" spans="1:11" s="1" customFormat="1" ht="12.75">
      <c r="A11" s="8" t="s">
        <v>2</v>
      </c>
      <c r="B11" s="9"/>
      <c r="C11" s="9"/>
      <c r="D11"/>
      <c r="E11" s="9" t="s">
        <v>3</v>
      </c>
      <c r="F11" s="9"/>
      <c r="G11" s="9"/>
      <c r="H11" s="12"/>
      <c r="I11" s="9" t="s">
        <v>137</v>
      </c>
      <c r="J11" s="9"/>
      <c r="K11" s="9"/>
    </row>
    <row r="12" spans="1:11" s="1" customFormat="1" ht="12.75">
      <c r="A12" s="8"/>
      <c r="B12" s="2" t="s">
        <v>141</v>
      </c>
      <c r="C12" s="9"/>
      <c r="D12" s="9"/>
      <c r="E12" s="9"/>
      <c r="F12" s="2" t="s">
        <v>142</v>
      </c>
      <c r="G12" s="9"/>
      <c r="H12" s="12"/>
      <c r="I12" s="9"/>
      <c r="J12" s="2" t="s">
        <v>143</v>
      </c>
      <c r="K12" s="9"/>
    </row>
    <row r="14" spans="2:10" ht="12.75">
      <c r="B14" s="3" t="s">
        <v>4</v>
      </c>
      <c r="D14" s="4"/>
      <c r="E14" s="4"/>
      <c r="F14" s="3" t="s">
        <v>4</v>
      </c>
      <c r="I14" s="4"/>
      <c r="J14" s="3" t="s">
        <v>4</v>
      </c>
    </row>
    <row r="15" spans="1:11" s="21" customFormat="1" ht="15">
      <c r="A15" s="20" t="s">
        <v>5</v>
      </c>
      <c r="B15" s="21" t="s">
        <v>6</v>
      </c>
      <c r="C15" s="21" t="s">
        <v>7</v>
      </c>
      <c r="D15"/>
      <c r="E15" s="20" t="s">
        <v>5</v>
      </c>
      <c r="F15" s="21" t="s">
        <v>6</v>
      </c>
      <c r="G15" s="21" t="s">
        <v>7</v>
      </c>
      <c r="H15" s="20"/>
      <c r="I15" s="20" t="s">
        <v>5</v>
      </c>
      <c r="J15" s="21" t="s">
        <v>6</v>
      </c>
      <c r="K15" s="21" t="s">
        <v>7</v>
      </c>
    </row>
    <row r="16" spans="2:7" s="43" customFormat="1" ht="12.75">
      <c r="B16" s="43" t="s">
        <v>135</v>
      </c>
      <c r="F16" s="43" t="s">
        <v>136</v>
      </c>
      <c r="G16" s="44"/>
    </row>
    <row r="17" spans="1:11" ht="12.75">
      <c r="A17" s="4">
        <v>535600</v>
      </c>
      <c r="B17" t="s">
        <v>146</v>
      </c>
      <c r="C17" s="4">
        <f>+'Pool 1'!L24</f>
        <v>303237.7</v>
      </c>
      <c r="E17" s="7">
        <v>3584400</v>
      </c>
      <c r="F17" t="s">
        <v>146</v>
      </c>
      <c r="G17" s="4">
        <f>+'Pool 2'!H15</f>
        <v>633654.1799999999</v>
      </c>
      <c r="H17" s="36"/>
      <c r="I17" s="4">
        <f>+A17+E17</f>
        <v>4120000</v>
      </c>
      <c r="J17" t="s">
        <v>146</v>
      </c>
      <c r="K17" s="4">
        <f aca="true" t="shared" si="0" ref="K17:K22">+C17+G17</f>
        <v>936891.8799999999</v>
      </c>
    </row>
    <row r="18" spans="2:11" ht="12.75">
      <c r="B18" t="s">
        <v>80</v>
      </c>
      <c r="C18" s="4">
        <f>+'Pool 1'!L31</f>
        <v>0</v>
      </c>
      <c r="E18" s="4"/>
      <c r="F18" t="s">
        <v>80</v>
      </c>
      <c r="G18" s="4">
        <f>+'Pool 2'!H26</f>
        <v>688904.1699999999</v>
      </c>
      <c r="H18" s="36"/>
      <c r="I18" s="4"/>
      <c r="J18" t="s">
        <v>80</v>
      </c>
      <c r="K18" s="4">
        <f t="shared" si="0"/>
        <v>688904.1699999999</v>
      </c>
    </row>
    <row r="19" spans="2:11" ht="12.75">
      <c r="B19" t="s">
        <v>81</v>
      </c>
      <c r="C19" s="4">
        <f>+'Pool 1'!L49</f>
        <v>180402</v>
      </c>
      <c r="E19" s="4"/>
      <c r="F19" t="s">
        <v>81</v>
      </c>
      <c r="G19" s="4">
        <f>+'Pool 2'!H49</f>
        <v>1331553.8</v>
      </c>
      <c r="H19" s="36"/>
      <c r="I19" s="4"/>
      <c r="J19" t="s">
        <v>81</v>
      </c>
      <c r="K19" s="4">
        <f t="shared" si="0"/>
        <v>1511955.8</v>
      </c>
    </row>
    <row r="20" spans="2:11" ht="12.75">
      <c r="B20" t="s">
        <v>82</v>
      </c>
      <c r="C20" s="4">
        <f>+'Pool 1'!L56</f>
        <v>26825</v>
      </c>
      <c r="E20" s="4"/>
      <c r="F20" t="s">
        <v>82</v>
      </c>
      <c r="G20" s="4">
        <f>+'Pool 2'!H65</f>
        <v>256992</v>
      </c>
      <c r="H20" s="36"/>
      <c r="I20" s="4"/>
      <c r="J20" t="s">
        <v>82</v>
      </c>
      <c r="K20" s="4">
        <f t="shared" si="0"/>
        <v>283817</v>
      </c>
    </row>
    <row r="21" spans="2:11" ht="12.75">
      <c r="B21" s="6" t="s">
        <v>79</v>
      </c>
      <c r="C21" s="4">
        <f>+'Pool 1'!L63</f>
        <v>0</v>
      </c>
      <c r="E21" s="4"/>
      <c r="F21" s="6" t="s">
        <v>79</v>
      </c>
      <c r="G21" s="4">
        <f>+'Pool 2'!H72</f>
        <v>300000</v>
      </c>
      <c r="H21" s="36"/>
      <c r="I21" s="7" t="s">
        <v>8</v>
      </c>
      <c r="J21" s="6" t="s">
        <v>79</v>
      </c>
      <c r="K21" s="4">
        <f t="shared" si="0"/>
        <v>300000</v>
      </c>
    </row>
    <row r="22" spans="1:11" ht="12.75">
      <c r="A22"/>
      <c r="B22" t="s">
        <v>83</v>
      </c>
      <c r="C22" s="4">
        <f>+'Pool 1'!L70</f>
        <v>0</v>
      </c>
      <c r="F22" t="s">
        <v>83</v>
      </c>
      <c r="G22" s="4">
        <f>+'Pool 2'!H80</f>
        <v>11734</v>
      </c>
      <c r="H22" s="36"/>
      <c r="J22" t="s">
        <v>83</v>
      </c>
      <c r="K22" s="4">
        <f t="shared" si="0"/>
        <v>11734</v>
      </c>
    </row>
    <row r="23" spans="1:11" ht="12.75">
      <c r="A23"/>
      <c r="B23" t="s">
        <v>84</v>
      </c>
      <c r="C23" s="4">
        <f>+'Pool 1'!L77</f>
        <v>0</v>
      </c>
      <c r="F23" t="s">
        <v>84</v>
      </c>
      <c r="G23" s="4">
        <f>+'Pool 2'!H109</f>
        <v>0</v>
      </c>
      <c r="H23" s="36"/>
      <c r="J23" t="s">
        <v>84</v>
      </c>
      <c r="K23" s="4">
        <f>+G23+C23</f>
        <v>0</v>
      </c>
    </row>
    <row r="24" spans="1:11" ht="12.75">
      <c r="A24"/>
      <c r="B24" t="s">
        <v>85</v>
      </c>
      <c r="C24" s="4">
        <f>+'Pool 1'!L84</f>
        <v>0</v>
      </c>
      <c r="F24" t="s">
        <v>85</v>
      </c>
      <c r="G24" s="4">
        <f>+'Pool 2'!H97</f>
        <v>116320</v>
      </c>
      <c r="H24" s="36"/>
      <c r="J24" t="s">
        <v>85</v>
      </c>
      <c r="K24" s="4">
        <f>+G24+C24</f>
        <v>116320</v>
      </c>
    </row>
    <row r="25" spans="1:11" ht="12.75">
      <c r="A25"/>
      <c r="B25" t="s">
        <v>86</v>
      </c>
      <c r="C25" s="4">
        <f>+'Pool 1'!L91</f>
        <v>25135</v>
      </c>
      <c r="F25" t="s">
        <v>86</v>
      </c>
      <c r="G25" s="4">
        <f>+'Pool 2'!H104</f>
        <v>245242</v>
      </c>
      <c r="H25" s="36"/>
      <c r="J25" t="s">
        <v>86</v>
      </c>
      <c r="K25" s="4">
        <f>+G25+C25</f>
        <v>270377</v>
      </c>
    </row>
    <row r="26" spans="3:8" ht="12.75">
      <c r="C26" s="4"/>
      <c r="H26" s="7"/>
    </row>
    <row r="27" spans="1:11" ht="12.75">
      <c r="A27" s="4">
        <f>+A17</f>
        <v>535600</v>
      </c>
      <c r="C27" s="5">
        <f>SUM(C17:C26)</f>
        <v>535599.7</v>
      </c>
      <c r="E27" s="4">
        <f>+E17</f>
        <v>3584400</v>
      </c>
      <c r="F27" s="5" t="s">
        <v>8</v>
      </c>
      <c r="G27" s="5">
        <f>SUM(G17:G26)</f>
        <v>3584400.15</v>
      </c>
      <c r="I27" s="4">
        <f>+I17</f>
        <v>4120000</v>
      </c>
      <c r="K27" s="5">
        <f>SUM(K17:K26)</f>
        <v>4119999.8499999996</v>
      </c>
    </row>
    <row r="28" spans="2:11" ht="12.75">
      <c r="B28" s="5" t="s">
        <v>8</v>
      </c>
      <c r="C28" s="5"/>
      <c r="E28" s="4"/>
      <c r="G28" s="5"/>
      <c r="I28" s="4"/>
      <c r="K28" s="5"/>
    </row>
    <row r="29" spans="3:11" ht="12.75">
      <c r="C29" s="5"/>
      <c r="E29" s="4"/>
      <c r="G29" s="5"/>
      <c r="I29" s="4"/>
      <c r="K29" s="5"/>
    </row>
    <row r="32" s="1" customFormat="1" ht="12.75">
      <c r="G32" s="12"/>
    </row>
    <row r="33" spans="1:8" ht="12.75">
      <c r="A33"/>
      <c r="G33" s="4"/>
      <c r="H33"/>
    </row>
    <row r="34" spans="1:8" ht="12.75">
      <c r="A34" s="42"/>
      <c r="C34" s="5"/>
      <c r="E34" s="42"/>
      <c r="G34" s="4"/>
      <c r="H34"/>
    </row>
    <row r="35" spans="1:8" ht="12.75">
      <c r="A35"/>
      <c r="G35" s="4"/>
      <c r="H35"/>
    </row>
    <row r="36" spans="1:8" ht="12.75">
      <c r="A36"/>
      <c r="G36" s="4"/>
      <c r="H36"/>
    </row>
    <row r="37" spans="1:8" ht="12.75">
      <c r="A37"/>
      <c r="C37" s="5"/>
      <c r="G37" s="4"/>
      <c r="H37"/>
    </row>
    <row r="38" spans="1:8" ht="12.75">
      <c r="A38"/>
      <c r="G38" s="4"/>
      <c r="H38"/>
    </row>
    <row r="39" ht="12.75">
      <c r="E39" s="4"/>
    </row>
    <row r="40" spans="1:10" ht="12.75">
      <c r="A40" s="7"/>
      <c r="C40" s="5"/>
      <c r="E40" s="7"/>
      <c r="G40" s="4"/>
      <c r="H40"/>
      <c r="J40" s="6"/>
    </row>
    <row r="41" spans="1:8" ht="12.75">
      <c r="A41"/>
      <c r="G41" s="4"/>
      <c r="H41"/>
    </row>
    <row r="42" spans="1:8" ht="12.75">
      <c r="A42"/>
      <c r="H42"/>
    </row>
    <row r="43" spans="1:8" ht="12.75">
      <c r="A43"/>
      <c r="C43" s="5"/>
      <c r="G43" s="4"/>
      <c r="H43"/>
    </row>
    <row r="44" spans="1:8" ht="12.75">
      <c r="A44"/>
      <c r="G44" s="4"/>
      <c r="H44"/>
    </row>
    <row r="45" spans="1:8" ht="12.75">
      <c r="A45"/>
      <c r="H45"/>
    </row>
    <row r="46" spans="1:8" ht="12.75">
      <c r="A46"/>
      <c r="H46"/>
    </row>
    <row r="47" spans="1:8" ht="12.75">
      <c r="A47"/>
      <c r="C47" s="5"/>
      <c r="G47" s="4"/>
      <c r="H47"/>
    </row>
    <row r="48" spans="1:8" ht="12.75">
      <c r="A48"/>
      <c r="C48" s="5"/>
      <c r="G48" s="4"/>
      <c r="H48"/>
    </row>
    <row r="49" spans="1:8" ht="12.75">
      <c r="A49"/>
      <c r="G49" s="4"/>
      <c r="H49"/>
    </row>
    <row r="51" spans="1:8" ht="12.75">
      <c r="A51"/>
      <c r="C51" s="5"/>
      <c r="G51" s="4"/>
      <c r="H51"/>
    </row>
    <row r="52" spans="1:8" ht="12.75">
      <c r="A52"/>
      <c r="G52" s="4"/>
      <c r="H52"/>
    </row>
    <row r="53" spans="1:8" ht="12.75">
      <c r="A53"/>
      <c r="G53" s="4"/>
      <c r="H53"/>
    </row>
    <row r="54" spans="1:8" ht="12.75">
      <c r="A54"/>
      <c r="G54" s="4"/>
      <c r="H54"/>
    </row>
    <row r="55" spans="1:8" ht="12.75">
      <c r="A55"/>
      <c r="G55" s="4"/>
      <c r="H55"/>
    </row>
    <row r="56" spans="1:8" ht="12.75">
      <c r="A56"/>
      <c r="C56" s="5"/>
      <c r="G56" s="4"/>
      <c r="H56"/>
    </row>
    <row r="57" spans="1:8" ht="12.75">
      <c r="A57"/>
      <c r="G57" s="4"/>
      <c r="H57"/>
    </row>
    <row r="58" spans="1:8" ht="12.75">
      <c r="A58"/>
      <c r="C58" s="5"/>
      <c r="G58" s="4"/>
      <c r="H58"/>
    </row>
    <row r="59" spans="1:8" ht="12.75">
      <c r="A59"/>
      <c r="C59" s="5"/>
      <c r="G59" s="4"/>
      <c r="H59"/>
    </row>
    <row r="60" spans="1:8" ht="12.75">
      <c r="A60"/>
      <c r="C60" s="35"/>
      <c r="G60" s="4"/>
      <c r="H60"/>
    </row>
    <row r="61" spans="1:8" ht="12.75">
      <c r="A61"/>
      <c r="G61" s="4"/>
      <c r="H61"/>
    </row>
    <row r="62" spans="1:8" ht="12.75">
      <c r="A62"/>
      <c r="B62" s="22"/>
      <c r="C62" s="5"/>
      <c r="F62" s="22"/>
      <c r="G62" s="5"/>
      <c r="H62"/>
    </row>
    <row r="63" ht="12.75">
      <c r="A63"/>
    </row>
    <row r="65" ht="12.75">
      <c r="E65" t="s">
        <v>8</v>
      </c>
    </row>
  </sheetData>
  <printOptions/>
  <pageMargins left="0.53" right="0.5" top="0.79" bottom="0.69" header="0.5" footer="0.5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26">
      <selection activeCell="C47" sqref="C47"/>
    </sheetView>
  </sheetViews>
  <sheetFormatPr defaultColWidth="9.140625" defaultRowHeight="12.75"/>
  <cols>
    <col min="1" max="1" width="3.00390625" style="0" customWidth="1"/>
    <col min="2" max="2" width="3.140625" style="0" customWidth="1"/>
    <col min="7" max="7" width="9.7109375" style="0" bestFit="1" customWidth="1"/>
    <col min="9" max="9" width="10.28125" style="32" bestFit="1" customWidth="1"/>
    <col min="10" max="10" width="9.8515625" style="0" customWidth="1"/>
    <col min="11" max="11" width="9.57421875" style="32" customWidth="1"/>
    <col min="12" max="12" width="10.8515625" style="0" customWidth="1"/>
    <col min="13" max="13" width="10.28125" style="4" bestFit="1" customWidth="1"/>
  </cols>
  <sheetData>
    <row r="1" spans="1:13" s="13" customFormat="1" ht="18">
      <c r="A1" s="13" t="s">
        <v>9</v>
      </c>
      <c r="I1" s="30"/>
      <c r="K1" s="30"/>
      <c r="M1" s="14"/>
    </row>
    <row r="2" spans="9:13" s="1" customFormat="1" ht="12.75">
      <c r="I2" s="31"/>
      <c r="K2" s="31"/>
      <c r="M2" s="12"/>
    </row>
    <row r="3" spans="1:13" s="16" customFormat="1" ht="15.75">
      <c r="A3" s="15" t="s">
        <v>44</v>
      </c>
      <c r="B3" s="15"/>
      <c r="C3" s="15"/>
      <c r="D3" s="15"/>
      <c r="E3" s="15"/>
      <c r="F3" s="15"/>
      <c r="G3" s="15"/>
      <c r="H3" s="15"/>
      <c r="I3" s="40"/>
      <c r="J3" s="15"/>
      <c r="K3" s="40"/>
      <c r="L3" s="15"/>
      <c r="M3" s="28"/>
    </row>
    <row r="4" spans="1:13" s="16" customFormat="1" ht="15.75">
      <c r="A4" s="15" t="s">
        <v>10</v>
      </c>
      <c r="B4" s="15"/>
      <c r="C4" s="15"/>
      <c r="D4" s="15"/>
      <c r="E4" s="15"/>
      <c r="F4" s="15"/>
      <c r="G4" s="15"/>
      <c r="H4" s="15"/>
      <c r="I4" s="40"/>
      <c r="J4" s="15"/>
      <c r="K4" s="40"/>
      <c r="L4" s="15"/>
      <c r="M4" s="28"/>
    </row>
    <row r="7" spans="1:13" s="1" customFormat="1" ht="12.75">
      <c r="A7" s="1">
        <v>1</v>
      </c>
      <c r="B7" s="1" t="s">
        <v>18</v>
      </c>
      <c r="I7" s="31"/>
      <c r="K7" s="31"/>
      <c r="M7" s="12"/>
    </row>
    <row r="8" spans="2:11" ht="12.75">
      <c r="B8" t="s">
        <v>32</v>
      </c>
      <c r="C8" t="s">
        <v>48</v>
      </c>
      <c r="K8" s="32">
        <v>24992</v>
      </c>
    </row>
    <row r="9" spans="2:11" ht="12.75">
      <c r="B9" t="s">
        <v>33</v>
      </c>
      <c r="C9" t="s">
        <v>51</v>
      </c>
      <c r="K9" s="34">
        <v>13100</v>
      </c>
    </row>
    <row r="10" spans="2:11" ht="12.75">
      <c r="B10" t="s">
        <v>34</v>
      </c>
      <c r="C10" t="s">
        <v>55</v>
      </c>
      <c r="K10" s="32">
        <v>30797</v>
      </c>
    </row>
    <row r="11" spans="2:11" ht="12.75">
      <c r="B11" t="s">
        <v>35</v>
      </c>
      <c r="C11" t="s">
        <v>56</v>
      </c>
      <c r="K11" s="32">
        <v>22763</v>
      </c>
    </row>
    <row r="12" spans="2:11" ht="12.75">
      <c r="B12" t="s">
        <v>36</v>
      </c>
      <c r="C12" t="s">
        <v>59</v>
      </c>
      <c r="K12" s="32">
        <f>80340-K89-K54</f>
        <v>28380</v>
      </c>
    </row>
    <row r="13" spans="2:12" ht="12.75">
      <c r="B13" t="s">
        <v>37</v>
      </c>
      <c r="C13" t="s">
        <v>60</v>
      </c>
      <c r="K13" s="32">
        <v>5356</v>
      </c>
      <c r="L13" s="32"/>
    </row>
    <row r="14" spans="2:11" ht="12.75">
      <c r="B14" t="s">
        <v>38</v>
      </c>
      <c r="C14" t="s">
        <v>61</v>
      </c>
      <c r="K14" s="32">
        <v>24913</v>
      </c>
    </row>
    <row r="15" spans="2:11" ht="12.75">
      <c r="B15" t="s">
        <v>39</v>
      </c>
      <c r="C15" t="s">
        <v>62</v>
      </c>
      <c r="K15" s="32">
        <v>10420.7</v>
      </c>
    </row>
    <row r="16" spans="2:11" ht="12.75">
      <c r="B16" t="s">
        <v>40</v>
      </c>
      <c r="C16" t="s">
        <v>65</v>
      </c>
      <c r="K16" s="32">
        <v>8000</v>
      </c>
    </row>
    <row r="17" spans="2:11" ht="12.75">
      <c r="B17" t="s">
        <v>41</v>
      </c>
      <c r="C17" t="s">
        <v>64</v>
      </c>
      <c r="K17" s="32">
        <v>24990</v>
      </c>
    </row>
    <row r="18" spans="2:11" ht="12.75">
      <c r="B18" t="s">
        <v>66</v>
      </c>
      <c r="C18" t="s">
        <v>67</v>
      </c>
      <c r="K18" s="32">
        <v>24800</v>
      </c>
    </row>
    <row r="19" spans="2:11" ht="12.75">
      <c r="B19" t="s">
        <v>68</v>
      </c>
      <c r="C19" t="s">
        <v>69</v>
      </c>
      <c r="K19" s="32">
        <v>4386</v>
      </c>
    </row>
    <row r="20" spans="2:11" ht="12.75">
      <c r="B20" t="s">
        <v>72</v>
      </c>
      <c r="C20" t="s">
        <v>73</v>
      </c>
      <c r="K20" s="32">
        <v>14729</v>
      </c>
    </row>
    <row r="21" spans="2:11" ht="12.75">
      <c r="B21" t="s">
        <v>74</v>
      </c>
      <c r="C21" t="s">
        <v>75</v>
      </c>
      <c r="K21" s="32">
        <v>32136</v>
      </c>
    </row>
    <row r="22" spans="2:11" ht="12.75">
      <c r="B22" t="s">
        <v>77</v>
      </c>
      <c r="C22" t="s">
        <v>76</v>
      </c>
      <c r="K22" s="32">
        <v>33475</v>
      </c>
    </row>
    <row r="24" spans="5:12" ht="12.75">
      <c r="E24" t="s">
        <v>22</v>
      </c>
      <c r="L24" s="4">
        <f>SUM(K8:K22)</f>
        <v>303237.7</v>
      </c>
    </row>
    <row r="28" spans="1:13" s="1" customFormat="1" ht="12.75">
      <c r="A28" s="1">
        <v>2</v>
      </c>
      <c r="B28" s="1" t="s">
        <v>17</v>
      </c>
      <c r="I28" s="31"/>
      <c r="K28" s="31"/>
      <c r="M28" s="12"/>
    </row>
    <row r="29" spans="2:3" ht="12.75">
      <c r="B29" t="s">
        <v>32</v>
      </c>
      <c r="C29" t="s">
        <v>14</v>
      </c>
    </row>
    <row r="31" spans="5:12" ht="12.75">
      <c r="E31" t="s">
        <v>23</v>
      </c>
      <c r="L31" s="5">
        <f>SUM(K29)</f>
        <v>0</v>
      </c>
    </row>
    <row r="35" spans="1:13" s="1" customFormat="1" ht="12.75">
      <c r="A35" s="1">
        <v>3</v>
      </c>
      <c r="B35" s="1" t="s">
        <v>46</v>
      </c>
      <c r="I35" s="31"/>
      <c r="K35" s="31"/>
      <c r="M35" s="12"/>
    </row>
    <row r="36" spans="2:11" ht="12.75">
      <c r="B36" t="s">
        <v>32</v>
      </c>
      <c r="C36" t="s">
        <v>78</v>
      </c>
      <c r="J36" s="34" t="s">
        <v>89</v>
      </c>
      <c r="K36" s="34">
        <f>24415-24361</f>
        <v>54</v>
      </c>
    </row>
    <row r="37" spans="2:11" ht="12.75">
      <c r="B37" t="s">
        <v>33</v>
      </c>
      <c r="C37" t="s">
        <v>47</v>
      </c>
      <c r="K37" s="32">
        <v>10195</v>
      </c>
    </row>
    <row r="38" spans="2:11" ht="12.75">
      <c r="B38" t="s">
        <v>34</v>
      </c>
      <c r="C38" t="s">
        <v>49</v>
      </c>
      <c r="K38" s="32">
        <v>23970</v>
      </c>
    </row>
    <row r="39" spans="2:11" ht="12.75">
      <c r="B39" t="s">
        <v>35</v>
      </c>
      <c r="C39" t="s">
        <v>50</v>
      </c>
      <c r="K39" s="34">
        <v>16996</v>
      </c>
    </row>
    <row r="40" spans="2:11" ht="12.75">
      <c r="B40" t="s">
        <v>36</v>
      </c>
      <c r="C40" t="s">
        <v>52</v>
      </c>
      <c r="K40" s="32">
        <v>875</v>
      </c>
    </row>
    <row r="41" spans="2:11" ht="12.75">
      <c r="B41" t="s">
        <v>37</v>
      </c>
      <c r="C41" t="s">
        <v>53</v>
      </c>
      <c r="K41" s="32">
        <v>21030</v>
      </c>
    </row>
    <row r="42" spans="2:11" ht="12.75">
      <c r="B42" t="s">
        <v>38</v>
      </c>
      <c r="C42" t="s">
        <v>54</v>
      </c>
      <c r="K42" s="32">
        <v>11051.05</v>
      </c>
    </row>
    <row r="43" spans="2:11" ht="12.75">
      <c r="B43" t="s">
        <v>39</v>
      </c>
      <c r="C43" t="s">
        <v>57</v>
      </c>
      <c r="K43" s="32">
        <v>17700</v>
      </c>
    </row>
    <row r="44" spans="2:11" ht="12.75">
      <c r="B44" t="s">
        <v>40</v>
      </c>
      <c r="C44" t="s">
        <v>58</v>
      </c>
      <c r="K44" s="32">
        <v>24000</v>
      </c>
    </row>
    <row r="45" spans="2:11" ht="12.75">
      <c r="B45" t="s">
        <v>41</v>
      </c>
      <c r="C45" t="s">
        <v>63</v>
      </c>
      <c r="K45" s="32">
        <v>24980</v>
      </c>
    </row>
    <row r="46" spans="2:11" ht="12.75">
      <c r="B46" t="s">
        <v>66</v>
      </c>
      <c r="C46" t="s">
        <v>70</v>
      </c>
      <c r="K46" s="32">
        <v>20093</v>
      </c>
    </row>
    <row r="47" spans="2:11" ht="12.75">
      <c r="B47" t="s">
        <v>68</v>
      </c>
      <c r="C47" t="s">
        <v>71</v>
      </c>
      <c r="K47" s="32">
        <v>9457.95</v>
      </c>
    </row>
    <row r="49" spans="5:12" ht="12.75">
      <c r="E49" t="s">
        <v>43</v>
      </c>
      <c r="L49" s="5">
        <f>SUM(K36:K48)</f>
        <v>180402</v>
      </c>
    </row>
    <row r="50" ht="12.75">
      <c r="L50" s="5"/>
    </row>
    <row r="51" ht="12.75">
      <c r="L51" s="5"/>
    </row>
    <row r="52" ht="12.75">
      <c r="L52" s="5"/>
    </row>
    <row r="53" spans="1:13" s="1" customFormat="1" ht="12.75">
      <c r="A53" s="1">
        <v>4</v>
      </c>
      <c r="B53" s="1" t="s">
        <v>19</v>
      </c>
      <c r="I53" s="31"/>
      <c r="K53" s="31"/>
      <c r="M53" s="12"/>
    </row>
    <row r="54" spans="2:11" ht="12.75">
      <c r="B54" t="s">
        <v>32</v>
      </c>
      <c r="C54" t="s">
        <v>144</v>
      </c>
      <c r="K54" s="34">
        <v>26825</v>
      </c>
    </row>
    <row r="56" spans="5:12" ht="12.75">
      <c r="E56" t="s">
        <v>24</v>
      </c>
      <c r="L56" s="5">
        <f>SUM(K54:K54)</f>
        <v>26825</v>
      </c>
    </row>
    <row r="57" ht="12.75">
      <c r="L57" s="5"/>
    </row>
    <row r="58" ht="12.75">
      <c r="L58" s="5"/>
    </row>
    <row r="59" ht="12.75">
      <c r="L59" s="5"/>
    </row>
    <row r="60" spans="1:13" s="1" customFormat="1" ht="12.75">
      <c r="A60" s="1">
        <v>5</v>
      </c>
      <c r="B60" s="1" t="s">
        <v>20</v>
      </c>
      <c r="I60" s="31"/>
      <c r="K60" s="31"/>
      <c r="L60" s="17"/>
      <c r="M60" s="12"/>
    </row>
    <row r="61" spans="2:12" ht="12.75">
      <c r="B61" t="s">
        <v>32</v>
      </c>
      <c r="C61" t="s">
        <v>14</v>
      </c>
      <c r="L61" s="5"/>
    </row>
    <row r="62" spans="2:12" ht="12.75">
      <c r="B62" t="s">
        <v>8</v>
      </c>
      <c r="L62" s="5"/>
    </row>
    <row r="63" spans="5:12" ht="12.75">
      <c r="E63" t="s">
        <v>25</v>
      </c>
      <c r="L63" s="5">
        <f>SUM(K61:K61)</f>
        <v>0</v>
      </c>
    </row>
    <row r="64" ht="12.75">
      <c r="L64" s="5"/>
    </row>
    <row r="65" ht="12.75">
      <c r="L65" s="5"/>
    </row>
    <row r="66" ht="12.75">
      <c r="L66" s="5"/>
    </row>
    <row r="67" spans="1:13" s="1" customFormat="1" ht="12.75">
      <c r="A67" s="1">
        <v>6</v>
      </c>
      <c r="B67" s="1" t="s">
        <v>21</v>
      </c>
      <c r="I67" s="31"/>
      <c r="K67" s="31"/>
      <c r="L67" s="17"/>
      <c r="M67" s="12"/>
    </row>
    <row r="68" spans="2:3" ht="12.75">
      <c r="B68" t="s">
        <v>32</v>
      </c>
      <c r="C68" t="s">
        <v>14</v>
      </c>
    </row>
    <row r="70" spans="5:12" ht="12.75">
      <c r="E70" t="s">
        <v>26</v>
      </c>
      <c r="L70" s="5">
        <f>SUM(K68:K69)</f>
        <v>0</v>
      </c>
    </row>
    <row r="71" ht="12.75">
      <c r="L71" s="5"/>
    </row>
    <row r="72" ht="12.75">
      <c r="L72" s="5"/>
    </row>
    <row r="73" ht="12.75">
      <c r="L73" s="5"/>
    </row>
    <row r="74" spans="1:13" s="1" customFormat="1" ht="12.75">
      <c r="A74" s="1">
        <v>7</v>
      </c>
      <c r="B74" s="1" t="s">
        <v>27</v>
      </c>
      <c r="I74" s="31"/>
      <c r="K74" s="31"/>
      <c r="L74" s="17"/>
      <c r="M74" s="12"/>
    </row>
    <row r="75" spans="2:12" ht="12.75">
      <c r="B75" t="s">
        <v>32</v>
      </c>
      <c r="C75" t="s">
        <v>14</v>
      </c>
      <c r="L75" s="5"/>
    </row>
    <row r="76" ht="12.75">
      <c r="L76" s="5"/>
    </row>
    <row r="77" spans="5:12" ht="12.75">
      <c r="E77" t="s">
        <v>30</v>
      </c>
      <c r="L77" s="5">
        <f>SUM(K75:K75)</f>
        <v>0</v>
      </c>
    </row>
    <row r="78" ht="12.75">
      <c r="L78" s="5"/>
    </row>
    <row r="79" ht="12.75">
      <c r="L79" s="5"/>
    </row>
    <row r="80" ht="12.75">
      <c r="L80" s="5"/>
    </row>
    <row r="81" spans="1:13" s="18" customFormat="1" ht="12.75">
      <c r="A81" s="18">
        <v>8</v>
      </c>
      <c r="B81" s="18" t="s">
        <v>28</v>
      </c>
      <c r="I81" s="33"/>
      <c r="K81" s="33"/>
      <c r="L81" s="27"/>
      <c r="M81" s="19"/>
    </row>
    <row r="82" spans="2:3" ht="12.75">
      <c r="B82" t="s">
        <v>32</v>
      </c>
      <c r="C82" t="s">
        <v>14</v>
      </c>
    </row>
    <row r="84" spans="5:12" ht="12.75">
      <c r="E84" t="s">
        <v>31</v>
      </c>
      <c r="L84" s="5">
        <f>+K82</f>
        <v>0</v>
      </c>
    </row>
    <row r="85" ht="12.75">
      <c r="L85" s="5"/>
    </row>
    <row r="86" ht="12.75">
      <c r="L86" s="5"/>
    </row>
    <row r="88" spans="1:13" s="18" customFormat="1" ht="12.75">
      <c r="A88" s="18">
        <v>9</v>
      </c>
      <c r="B88" s="18" t="s">
        <v>29</v>
      </c>
      <c r="I88" s="33"/>
      <c r="K88" s="33"/>
      <c r="M88" s="19"/>
    </row>
    <row r="89" spans="2:11" ht="12.75">
      <c r="B89" t="s">
        <v>32</v>
      </c>
      <c r="C89" t="s">
        <v>16</v>
      </c>
      <c r="K89" s="32">
        <f>90135-65000</f>
        <v>25135</v>
      </c>
    </row>
    <row r="91" spans="5:12" ht="12.75">
      <c r="E91" t="s">
        <v>42</v>
      </c>
      <c r="L91" s="4">
        <f>+K89</f>
        <v>25135</v>
      </c>
    </row>
    <row r="92" ht="12.75">
      <c r="L92" s="4"/>
    </row>
    <row r="95" spans="1:12" s="18" customFormat="1" ht="12.75">
      <c r="A95" s="18" t="s">
        <v>11</v>
      </c>
      <c r="E95" s="19"/>
      <c r="F95" s="19"/>
      <c r="G95" s="19" t="s">
        <v>8</v>
      </c>
      <c r="H95" s="19"/>
      <c r="I95" s="33" t="s">
        <v>8</v>
      </c>
      <c r="J95" s="19"/>
      <c r="K95" s="33"/>
      <c r="L95" s="19">
        <f>SUM(L13:L93)</f>
        <v>535599.7</v>
      </c>
    </row>
    <row r="96" spans="9:12" s="18" customFormat="1" ht="12.75">
      <c r="I96" s="33"/>
      <c r="K96" s="33"/>
      <c r="L96" s="19"/>
    </row>
    <row r="97" spans="4:12" s="18" customFormat="1" ht="12.75">
      <c r="D97" s="29" t="s">
        <v>13</v>
      </c>
      <c r="E97" s="18" t="s">
        <v>15</v>
      </c>
      <c r="I97" s="33">
        <f>SUM(J36:J95)</f>
        <v>0</v>
      </c>
      <c r="K97" s="33"/>
      <c r="L97" s="27"/>
    </row>
    <row r="99" ht="12.75">
      <c r="K99" s="34"/>
    </row>
  </sheetData>
  <printOptions/>
  <pageMargins left="0.75" right="0.75" top="1" bottom="1" header="0.5" footer="0.5"/>
  <pageSetup fitToHeight="3" horizontalDpi="360" verticalDpi="36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21">
      <selection activeCell="C43" sqref="C43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32" bestFit="1" customWidth="1"/>
    <col min="6" max="6" width="3.7109375" style="32" customWidth="1"/>
    <col min="7" max="7" width="13.00390625" style="32" customWidth="1"/>
    <col min="8" max="8" width="13.00390625" style="4" customWidth="1"/>
    <col min="9" max="9" width="13.00390625" style="0" customWidth="1"/>
    <col min="10" max="10" width="9.8515625" style="0" customWidth="1"/>
    <col min="11" max="11" width="9.7109375" style="23" customWidth="1"/>
    <col min="12" max="12" width="11.57421875" style="0" customWidth="1"/>
  </cols>
  <sheetData>
    <row r="1" spans="1:11" s="13" customFormat="1" ht="18">
      <c r="A1" s="13" t="s">
        <v>12</v>
      </c>
      <c r="E1" s="30"/>
      <c r="F1" s="30"/>
      <c r="G1" s="30"/>
      <c r="H1" s="14"/>
      <c r="K1" s="14"/>
    </row>
    <row r="2" spans="5:11" s="1" customFormat="1" ht="12.75">
      <c r="E2" s="31"/>
      <c r="F2" s="31"/>
      <c r="G2" s="31"/>
      <c r="H2" s="12"/>
      <c r="K2" s="12"/>
    </row>
    <row r="3" spans="4:13" s="37" customFormat="1" ht="15.75">
      <c r="D3" s="41" t="s">
        <v>44</v>
      </c>
      <c r="G3" s="38"/>
      <c r="H3" s="39"/>
      <c r="I3" s="38"/>
      <c r="K3" s="38"/>
      <c r="M3" s="39"/>
    </row>
    <row r="4" spans="4:13" s="37" customFormat="1" ht="15.75">
      <c r="D4" s="41" t="s">
        <v>45</v>
      </c>
      <c r="G4" s="38"/>
      <c r="H4" s="39"/>
      <c r="I4" s="38"/>
      <c r="K4" s="38"/>
      <c r="M4" s="39"/>
    </row>
    <row r="6" spans="1:13" s="1" customFormat="1" ht="12.75">
      <c r="A6" s="1">
        <v>1</v>
      </c>
      <c r="B6" s="1" t="s">
        <v>18</v>
      </c>
      <c r="G6" s="31"/>
      <c r="H6" s="12"/>
      <c r="I6" s="31"/>
      <c r="K6" s="31"/>
      <c r="M6" s="12"/>
    </row>
    <row r="7" spans="2:13" ht="12.75">
      <c r="B7" t="s">
        <v>32</v>
      </c>
      <c r="C7" t="s">
        <v>96</v>
      </c>
      <c r="E7"/>
      <c r="F7"/>
      <c r="G7" s="32">
        <v>29200</v>
      </c>
      <c r="I7" s="32"/>
      <c r="K7" s="32"/>
      <c r="M7" s="4"/>
    </row>
    <row r="8" spans="2:13" ht="12.75">
      <c r="B8" t="s">
        <v>33</v>
      </c>
      <c r="C8" t="s">
        <v>133</v>
      </c>
      <c r="E8"/>
      <c r="F8"/>
      <c r="G8" s="32">
        <v>125721</v>
      </c>
      <c r="I8" s="32"/>
      <c r="K8" s="34"/>
      <c r="M8" s="4"/>
    </row>
    <row r="9" spans="2:13" ht="12.75">
      <c r="B9" t="s">
        <v>34</v>
      </c>
      <c r="C9" t="s">
        <v>109</v>
      </c>
      <c r="E9"/>
      <c r="F9"/>
      <c r="G9" s="32">
        <v>142038.18</v>
      </c>
      <c r="I9" s="32"/>
      <c r="K9" s="32"/>
      <c r="M9" s="4"/>
    </row>
    <row r="10" spans="2:13" ht="12.75">
      <c r="B10" t="s">
        <v>35</v>
      </c>
      <c r="C10" t="s">
        <v>112</v>
      </c>
      <c r="E10"/>
      <c r="F10"/>
      <c r="G10" s="32">
        <v>118153</v>
      </c>
      <c r="I10" s="32"/>
      <c r="K10" s="32"/>
      <c r="M10" s="4"/>
    </row>
    <row r="11" spans="2:13" ht="12.75">
      <c r="B11" t="s">
        <v>36</v>
      </c>
      <c r="C11" t="s">
        <v>118</v>
      </c>
      <c r="E11"/>
      <c r="F11"/>
      <c r="G11" s="32">
        <v>15000</v>
      </c>
      <c r="I11" s="32"/>
      <c r="K11" s="32"/>
      <c r="M11" s="4"/>
    </row>
    <row r="12" spans="2:13" ht="12.75">
      <c r="B12" t="s">
        <v>37</v>
      </c>
      <c r="C12" t="s">
        <v>131</v>
      </c>
      <c r="E12"/>
      <c r="F12"/>
      <c r="G12" s="32">
        <v>184767</v>
      </c>
      <c r="I12" s="32"/>
      <c r="K12" s="32"/>
      <c r="L12" s="32"/>
      <c r="M12" s="4"/>
    </row>
    <row r="13" spans="2:13" ht="12.75">
      <c r="B13" t="s">
        <v>38</v>
      </c>
      <c r="C13" t="s">
        <v>134</v>
      </c>
      <c r="E13"/>
      <c r="F13"/>
      <c r="G13" s="32">
        <v>18775</v>
      </c>
      <c r="I13" s="32"/>
      <c r="K13" s="32"/>
      <c r="L13" s="32"/>
      <c r="M13" s="4"/>
    </row>
    <row r="14" spans="5:13" ht="12.75">
      <c r="E14"/>
      <c r="F14"/>
      <c r="I14" s="32"/>
      <c r="K14" s="32"/>
      <c r="M14" s="4"/>
    </row>
    <row r="15" spans="5:13" ht="12.75">
      <c r="E15" t="s">
        <v>22</v>
      </c>
      <c r="F15"/>
      <c r="H15" s="4">
        <f>SUM(G7:G14)</f>
        <v>633654.1799999999</v>
      </c>
      <c r="I15" s="32"/>
      <c r="K15" s="32"/>
      <c r="L15" s="4"/>
      <c r="M15" s="4"/>
    </row>
    <row r="16" spans="5:13" ht="12.75">
      <c r="E16"/>
      <c r="F16"/>
      <c r="I16" s="32"/>
      <c r="K16" s="32"/>
      <c r="M16" s="4"/>
    </row>
    <row r="17" spans="5:13" ht="12.75">
      <c r="E17"/>
      <c r="F17"/>
      <c r="I17" s="32"/>
      <c r="K17" s="32"/>
      <c r="M17" s="4"/>
    </row>
    <row r="18" spans="5:13" ht="12.75">
      <c r="E18"/>
      <c r="F18"/>
      <c r="I18" s="32"/>
      <c r="K18" s="32"/>
      <c r="M18" s="4"/>
    </row>
    <row r="19" spans="1:13" s="1" customFormat="1" ht="12.75">
      <c r="A19" s="1">
        <v>2</v>
      </c>
      <c r="B19" s="1" t="s">
        <v>17</v>
      </c>
      <c r="G19" s="31"/>
      <c r="H19" s="12"/>
      <c r="I19" s="31"/>
      <c r="K19" s="31"/>
      <c r="M19" s="12"/>
    </row>
    <row r="20" spans="2:13" ht="12.75">
      <c r="B20" t="s">
        <v>32</v>
      </c>
      <c r="C20" t="s">
        <v>126</v>
      </c>
      <c r="E20"/>
      <c r="F20"/>
      <c r="G20" s="32">
        <v>151871.21</v>
      </c>
      <c r="I20" s="32"/>
      <c r="K20" s="32"/>
      <c r="M20" s="4"/>
    </row>
    <row r="21" spans="2:13" ht="12.75">
      <c r="B21" t="s">
        <v>33</v>
      </c>
      <c r="C21" t="s">
        <v>127</v>
      </c>
      <c r="E21"/>
      <c r="F21"/>
      <c r="G21" s="32">
        <v>64652</v>
      </c>
      <c r="I21" s="32"/>
      <c r="K21" s="32"/>
      <c r="M21" s="4"/>
    </row>
    <row r="22" spans="2:13" ht="12.75">
      <c r="B22" t="s">
        <v>34</v>
      </c>
      <c r="C22" t="s">
        <v>128</v>
      </c>
      <c r="E22"/>
      <c r="F22"/>
      <c r="G22" s="32">
        <v>198217.96</v>
      </c>
      <c r="I22" s="32"/>
      <c r="K22" s="32"/>
      <c r="M22" s="4"/>
    </row>
    <row r="23" spans="2:13" ht="12.75">
      <c r="B23" t="s">
        <v>35</v>
      </c>
      <c r="C23" t="s">
        <v>129</v>
      </c>
      <c r="E23"/>
      <c r="F23"/>
      <c r="G23" s="32">
        <v>205563</v>
      </c>
      <c r="I23" s="32"/>
      <c r="K23" s="32"/>
      <c r="M23" s="4"/>
    </row>
    <row r="24" spans="2:13" ht="12.75">
      <c r="B24" t="s">
        <v>36</v>
      </c>
      <c r="C24" t="s">
        <v>130</v>
      </c>
      <c r="E24"/>
      <c r="F24"/>
      <c r="G24" s="32">
        <v>68600</v>
      </c>
      <c r="I24" s="32"/>
      <c r="K24" s="32"/>
      <c r="M24" s="4"/>
    </row>
    <row r="25" spans="5:13" ht="12.75">
      <c r="E25"/>
      <c r="F25"/>
      <c r="I25" s="32"/>
      <c r="K25" s="32"/>
      <c r="M25" s="4"/>
    </row>
    <row r="26" spans="5:13" ht="12.75">
      <c r="E26" t="s">
        <v>23</v>
      </c>
      <c r="F26"/>
      <c r="H26" s="4">
        <f>SUM(G20:G25)</f>
        <v>688904.1699999999</v>
      </c>
      <c r="I26" s="32"/>
      <c r="K26" s="32"/>
      <c r="L26" s="5"/>
      <c r="M26" s="4"/>
    </row>
    <row r="27" spans="5:13" ht="12.75">
      <c r="E27"/>
      <c r="F27"/>
      <c r="I27" s="32"/>
      <c r="K27" s="32"/>
      <c r="M27" s="4"/>
    </row>
    <row r="28" spans="5:13" ht="12.75">
      <c r="E28"/>
      <c r="F28"/>
      <c r="I28" s="32"/>
      <c r="K28" s="32"/>
      <c r="M28" s="4"/>
    </row>
    <row r="29" spans="5:13" ht="12.75">
      <c r="E29"/>
      <c r="F29"/>
      <c r="I29" s="32"/>
      <c r="K29" s="32"/>
      <c r="M29" s="4"/>
    </row>
    <row r="30" spans="1:13" s="1" customFormat="1" ht="12.75">
      <c r="A30" s="1">
        <v>3</v>
      </c>
      <c r="B30" s="1" t="s">
        <v>46</v>
      </c>
      <c r="G30" s="31"/>
      <c r="H30" s="12"/>
      <c r="I30" s="31"/>
      <c r="K30" s="31"/>
      <c r="M30" s="12"/>
    </row>
    <row r="31" spans="2:13" ht="12.75">
      <c r="B31" t="s">
        <v>32</v>
      </c>
      <c r="C31" t="s">
        <v>88</v>
      </c>
      <c r="E31"/>
      <c r="F31"/>
      <c r="G31" s="32">
        <v>31130</v>
      </c>
      <c r="I31" s="32"/>
      <c r="K31" s="34"/>
      <c r="M31" s="4"/>
    </row>
    <row r="32" spans="2:13" ht="12.75">
      <c r="B32" t="s">
        <v>33</v>
      </c>
      <c r="C32" t="s">
        <v>90</v>
      </c>
      <c r="E32"/>
      <c r="F32"/>
      <c r="G32" s="32">
        <v>300000</v>
      </c>
      <c r="I32" s="32"/>
      <c r="K32" s="32"/>
      <c r="M32" s="4"/>
    </row>
    <row r="33" spans="2:13" ht="12.75">
      <c r="B33" t="s">
        <v>34</v>
      </c>
      <c r="C33" t="s">
        <v>91</v>
      </c>
      <c r="E33"/>
      <c r="F33"/>
      <c r="G33" s="32">
        <v>36576</v>
      </c>
      <c r="I33" s="32"/>
      <c r="K33" s="32"/>
      <c r="M33" s="4"/>
    </row>
    <row r="34" spans="2:13" ht="12.75">
      <c r="B34" t="s">
        <v>35</v>
      </c>
      <c r="C34" t="s">
        <v>92</v>
      </c>
      <c r="E34"/>
      <c r="F34"/>
      <c r="G34" s="32">
        <v>47413.8</v>
      </c>
      <c r="I34" s="32"/>
      <c r="K34" s="34"/>
      <c r="M34" s="4"/>
    </row>
    <row r="35" spans="2:13" ht="12.75">
      <c r="B35" t="s">
        <v>36</v>
      </c>
      <c r="C35" t="s">
        <v>93</v>
      </c>
      <c r="E35"/>
      <c r="F35"/>
      <c r="G35" s="32">
        <v>115275</v>
      </c>
      <c r="I35" s="32"/>
      <c r="K35" s="32"/>
      <c r="M35" s="4"/>
    </row>
    <row r="36" spans="2:13" ht="12.75">
      <c r="B36" t="s">
        <v>37</v>
      </c>
      <c r="C36" t="s">
        <v>95</v>
      </c>
      <c r="E36"/>
      <c r="F36"/>
      <c r="G36" s="32">
        <v>24600</v>
      </c>
      <c r="I36" s="32"/>
      <c r="K36" s="32"/>
      <c r="M36" s="4"/>
    </row>
    <row r="37" spans="2:13" ht="12.75">
      <c r="B37" t="s">
        <v>38</v>
      </c>
      <c r="C37" t="s">
        <v>94</v>
      </c>
      <c r="E37"/>
      <c r="F37"/>
      <c r="G37" s="32">
        <v>72600</v>
      </c>
      <c r="I37" s="32"/>
      <c r="K37" s="32"/>
      <c r="M37" s="4"/>
    </row>
    <row r="38" spans="2:13" ht="12.75">
      <c r="B38" t="s">
        <v>39</v>
      </c>
      <c r="C38" t="s">
        <v>94</v>
      </c>
      <c r="E38"/>
      <c r="F38"/>
      <c r="G38" s="32">
        <v>72600</v>
      </c>
      <c r="I38" s="32"/>
      <c r="K38" s="32"/>
      <c r="M38" s="4"/>
    </row>
    <row r="39" spans="2:13" ht="12.75">
      <c r="B39" t="s">
        <v>40</v>
      </c>
      <c r="C39" t="s">
        <v>97</v>
      </c>
      <c r="E39"/>
      <c r="F39"/>
      <c r="G39" s="32">
        <v>65110</v>
      </c>
      <c r="I39" s="32"/>
      <c r="K39" s="32"/>
      <c r="M39" s="4"/>
    </row>
    <row r="40" spans="2:13" ht="12.75">
      <c r="B40" t="s">
        <v>41</v>
      </c>
      <c r="C40" t="s">
        <v>98</v>
      </c>
      <c r="E40"/>
      <c r="F40"/>
      <c r="G40" s="32">
        <v>200000</v>
      </c>
      <c r="I40" s="32"/>
      <c r="K40" s="32"/>
      <c r="M40" s="4"/>
    </row>
    <row r="41" spans="2:13" ht="12.75">
      <c r="B41" t="s">
        <v>66</v>
      </c>
      <c r="C41" t="s">
        <v>99</v>
      </c>
      <c r="E41"/>
      <c r="F41"/>
      <c r="G41" s="32">
        <v>69300</v>
      </c>
      <c r="I41" s="32"/>
      <c r="K41" s="32"/>
      <c r="M41" s="4"/>
    </row>
    <row r="42" spans="2:13" ht="12.75">
      <c r="B42" t="s">
        <v>68</v>
      </c>
      <c r="C42" t="s">
        <v>117</v>
      </c>
      <c r="E42"/>
      <c r="F42"/>
      <c r="G42" s="32">
        <v>20200</v>
      </c>
      <c r="I42" s="32"/>
      <c r="K42" s="32"/>
      <c r="M42" s="4"/>
    </row>
    <row r="43" spans="2:13" ht="12.75">
      <c r="B43" t="s">
        <v>72</v>
      </c>
      <c r="C43" t="s">
        <v>119</v>
      </c>
      <c r="E43"/>
      <c r="F43"/>
      <c r="G43" s="32">
        <v>63198</v>
      </c>
      <c r="I43" s="32"/>
      <c r="K43" s="32"/>
      <c r="M43" s="4"/>
    </row>
    <row r="44" spans="2:13" ht="12.75">
      <c r="B44" t="s">
        <v>74</v>
      </c>
      <c r="C44" t="s">
        <v>121</v>
      </c>
      <c r="E44"/>
      <c r="F44"/>
      <c r="G44" s="32">
        <f>28636-6440</f>
        <v>22196</v>
      </c>
      <c r="I44" s="32"/>
      <c r="K44" s="32"/>
      <c r="M44" s="4"/>
    </row>
    <row r="45" spans="2:13" ht="12.75">
      <c r="B45" t="s">
        <v>77</v>
      </c>
      <c r="C45" t="s">
        <v>145</v>
      </c>
      <c r="E45"/>
      <c r="F45"/>
      <c r="G45" s="32">
        <v>15840</v>
      </c>
      <c r="I45" s="32"/>
      <c r="K45" s="32"/>
      <c r="M45" s="4"/>
    </row>
    <row r="46" spans="2:13" ht="12.75">
      <c r="B46" t="s">
        <v>122</v>
      </c>
      <c r="C46" t="s">
        <v>123</v>
      </c>
      <c r="E46"/>
      <c r="F46"/>
      <c r="G46" s="32">
        <v>147475</v>
      </c>
      <c r="I46" s="32"/>
      <c r="K46" s="32"/>
      <c r="M46" s="4"/>
    </row>
    <row r="47" spans="2:13" ht="12.75">
      <c r="B47" t="s">
        <v>124</v>
      </c>
      <c r="C47" t="s">
        <v>125</v>
      </c>
      <c r="E47"/>
      <c r="F47"/>
      <c r="G47" s="32">
        <v>28040</v>
      </c>
      <c r="I47" s="32"/>
      <c r="K47" s="32"/>
      <c r="M47" s="4"/>
    </row>
    <row r="48" spans="5:13" ht="12.75">
      <c r="E48"/>
      <c r="F48"/>
      <c r="I48" s="32"/>
      <c r="K48" s="32"/>
      <c r="M48" s="4"/>
    </row>
    <row r="49" spans="5:13" ht="12.75">
      <c r="E49" t="s">
        <v>43</v>
      </c>
      <c r="F49"/>
      <c r="H49" s="4">
        <f>SUM(G31:G47)</f>
        <v>1331553.8</v>
      </c>
      <c r="I49" s="32"/>
      <c r="K49" s="32"/>
      <c r="L49" s="5"/>
      <c r="M49" s="4"/>
    </row>
    <row r="50" spans="5:13" ht="12.75">
      <c r="E50"/>
      <c r="F50"/>
      <c r="I50" s="32"/>
      <c r="K50" s="32"/>
      <c r="M50" s="4"/>
    </row>
    <row r="51" spans="5:13" ht="12.75">
      <c r="E51"/>
      <c r="F51"/>
      <c r="I51" s="32"/>
      <c r="K51" s="32"/>
      <c r="M51" s="4"/>
    </row>
    <row r="52" spans="5:13" ht="12.75">
      <c r="E52"/>
      <c r="F52"/>
      <c r="I52" s="32"/>
      <c r="K52" s="32"/>
      <c r="M52" s="4"/>
    </row>
    <row r="53" spans="1:13" s="1" customFormat="1" ht="12.75">
      <c r="A53" s="1">
        <v>4</v>
      </c>
      <c r="B53" s="1" t="s">
        <v>19</v>
      </c>
      <c r="G53" s="31"/>
      <c r="H53" s="12"/>
      <c r="I53" s="31"/>
      <c r="K53" s="31"/>
      <c r="M53" s="12"/>
    </row>
    <row r="54" spans="2:13" s="1" customFormat="1" ht="12.75">
      <c r="B54" t="s">
        <v>32</v>
      </c>
      <c r="C54" t="s">
        <v>108</v>
      </c>
      <c r="D54"/>
      <c r="E54" s="32"/>
      <c r="F54" s="32"/>
      <c r="G54" s="32">
        <v>30000</v>
      </c>
      <c r="H54" s="12"/>
      <c r="I54" s="31"/>
      <c r="K54" s="31"/>
      <c r="M54" s="12"/>
    </row>
    <row r="55" spans="2:13" s="1" customFormat="1" ht="12.75">
      <c r="B55" s="42" t="s">
        <v>33</v>
      </c>
      <c r="C55" t="s">
        <v>100</v>
      </c>
      <c r="D55"/>
      <c r="E55" s="32"/>
      <c r="F55" s="32"/>
      <c r="G55" s="32">
        <v>15120</v>
      </c>
      <c r="H55" s="12"/>
      <c r="I55" s="31"/>
      <c r="K55" s="31"/>
      <c r="M55" s="12"/>
    </row>
    <row r="56" spans="2:13" s="1" customFormat="1" ht="12.75">
      <c r="B56" s="42" t="s">
        <v>34</v>
      </c>
      <c r="C56" t="s">
        <v>101</v>
      </c>
      <c r="D56"/>
      <c r="E56" s="32"/>
      <c r="F56" s="32"/>
      <c r="G56" s="32">
        <v>17824</v>
      </c>
      <c r="H56" s="12"/>
      <c r="I56" s="31"/>
      <c r="K56" s="31"/>
      <c r="M56" s="12"/>
    </row>
    <row r="57" spans="2:13" s="1" customFormat="1" ht="12.75">
      <c r="B57" s="42" t="s">
        <v>35</v>
      </c>
      <c r="C57" t="s">
        <v>102</v>
      </c>
      <c r="D57"/>
      <c r="E57" s="32"/>
      <c r="F57" s="32"/>
      <c r="G57" s="32">
        <v>88440</v>
      </c>
      <c r="H57" s="12"/>
      <c r="I57" s="31"/>
      <c r="K57" s="31"/>
      <c r="M57" s="12"/>
    </row>
    <row r="58" spans="2:13" s="1" customFormat="1" ht="12.75">
      <c r="B58" s="42" t="s">
        <v>36</v>
      </c>
      <c r="C58" t="s">
        <v>103</v>
      </c>
      <c r="D58"/>
      <c r="E58" s="32"/>
      <c r="F58" s="32"/>
      <c r="G58" s="32">
        <v>31464</v>
      </c>
      <c r="H58" s="12"/>
      <c r="I58" s="31"/>
      <c r="K58" s="31"/>
      <c r="M58" s="12"/>
    </row>
    <row r="59" spans="2:13" ht="12.75">
      <c r="B59" s="42" t="s">
        <v>37</v>
      </c>
      <c r="C59" t="s">
        <v>104</v>
      </c>
      <c r="G59" s="32">
        <v>11700</v>
      </c>
      <c r="I59" s="32"/>
      <c r="K59" s="34"/>
      <c r="M59" s="4"/>
    </row>
    <row r="60" spans="2:13" ht="12.75">
      <c r="B60" s="42" t="s">
        <v>38</v>
      </c>
      <c r="C60" t="s">
        <v>107</v>
      </c>
      <c r="G60" s="32">
        <f>9000+15000</f>
        <v>24000</v>
      </c>
      <c r="I60" s="32"/>
      <c r="K60" s="32"/>
      <c r="M60" s="4"/>
    </row>
    <row r="61" spans="2:13" ht="12.75">
      <c r="B61" s="42" t="s">
        <v>39</v>
      </c>
      <c r="C61" t="s">
        <v>106</v>
      </c>
      <c r="G61" s="32">
        <v>24000</v>
      </c>
      <c r="I61" s="32"/>
      <c r="K61" s="32"/>
      <c r="L61" s="5"/>
      <c r="M61" s="4"/>
    </row>
    <row r="62" spans="2:13" ht="12.75">
      <c r="B62" s="42" t="s">
        <v>40</v>
      </c>
      <c r="C62" t="s">
        <v>105</v>
      </c>
      <c r="E62"/>
      <c r="F62"/>
      <c r="G62" s="32">
        <v>8004</v>
      </c>
      <c r="I62" s="32"/>
      <c r="K62" s="32"/>
      <c r="L62" s="5"/>
      <c r="M62" s="4"/>
    </row>
    <row r="63" spans="2:13" ht="12.75">
      <c r="B63" s="42" t="s">
        <v>41</v>
      </c>
      <c r="C63" t="s">
        <v>120</v>
      </c>
      <c r="E63"/>
      <c r="F63"/>
      <c r="G63" s="32">
        <v>6440</v>
      </c>
      <c r="I63" s="32"/>
      <c r="K63" s="32"/>
      <c r="L63" s="5"/>
      <c r="M63" s="4"/>
    </row>
    <row r="64" spans="2:13" ht="12.75">
      <c r="B64" s="42"/>
      <c r="E64"/>
      <c r="F64"/>
      <c r="I64" s="32"/>
      <c r="K64" s="32"/>
      <c r="L64" s="5"/>
      <c r="M64" s="4"/>
    </row>
    <row r="65" spans="5:13" ht="12.75">
      <c r="E65" t="s">
        <v>24</v>
      </c>
      <c r="F65"/>
      <c r="H65" s="4">
        <f>SUM(G54:G64)</f>
        <v>256992</v>
      </c>
      <c r="I65" s="32"/>
      <c r="K65" s="32"/>
      <c r="L65" s="5"/>
      <c r="M65" s="4"/>
    </row>
    <row r="66" spans="5:13" ht="12.75">
      <c r="E66"/>
      <c r="F66"/>
      <c r="I66" s="32"/>
      <c r="K66" s="32"/>
      <c r="L66" s="5"/>
      <c r="M66" s="4"/>
    </row>
    <row r="67" spans="5:13" ht="12.75">
      <c r="E67"/>
      <c r="F67"/>
      <c r="I67" s="32"/>
      <c r="K67" s="32"/>
      <c r="L67" s="5"/>
      <c r="M67" s="4"/>
    </row>
    <row r="68" spans="5:13" ht="12.75">
      <c r="E68"/>
      <c r="F68"/>
      <c r="I68" s="32"/>
      <c r="K68" s="32"/>
      <c r="L68" s="5"/>
      <c r="M68" s="4"/>
    </row>
    <row r="69" spans="1:13" s="1" customFormat="1" ht="12.75">
      <c r="A69" s="1">
        <v>5</v>
      </c>
      <c r="B69" s="1" t="s">
        <v>20</v>
      </c>
      <c r="G69" s="31"/>
      <c r="H69" s="12"/>
      <c r="I69" s="31"/>
      <c r="K69" s="31"/>
      <c r="L69" s="17"/>
      <c r="M69" s="12"/>
    </row>
    <row r="70" spans="2:13" ht="12.75">
      <c r="B70" t="s">
        <v>32</v>
      </c>
      <c r="C70" t="s">
        <v>132</v>
      </c>
      <c r="E70"/>
      <c r="F70"/>
      <c r="G70" s="32">
        <v>300000</v>
      </c>
      <c r="I70" s="32"/>
      <c r="K70" s="32"/>
      <c r="L70" s="5"/>
      <c r="M70" s="4"/>
    </row>
    <row r="71" spans="2:13" ht="12.75">
      <c r="B71" t="s">
        <v>8</v>
      </c>
      <c r="E71"/>
      <c r="F71"/>
      <c r="I71" s="32"/>
      <c r="K71" s="32"/>
      <c r="L71" s="5"/>
      <c r="M71" s="4"/>
    </row>
    <row r="72" spans="5:13" ht="12.75">
      <c r="E72" t="s">
        <v>25</v>
      </c>
      <c r="F72"/>
      <c r="H72" s="4">
        <f>+G70</f>
        <v>300000</v>
      </c>
      <c r="I72" s="32"/>
      <c r="K72" s="32"/>
      <c r="L72" s="5"/>
      <c r="M72" s="4"/>
    </row>
    <row r="73" spans="5:13" ht="12.75">
      <c r="E73"/>
      <c r="F73"/>
      <c r="H73" s="7"/>
      <c r="I73" s="32"/>
      <c r="K73" s="32"/>
      <c r="L73" s="5"/>
      <c r="M73" s="4"/>
    </row>
    <row r="74" spans="5:13" ht="12.75">
      <c r="E74"/>
      <c r="F74"/>
      <c r="I74" s="32"/>
      <c r="K74" s="32"/>
      <c r="L74" s="5"/>
      <c r="M74" s="4"/>
    </row>
    <row r="75" spans="5:13" ht="12.75">
      <c r="E75"/>
      <c r="F75"/>
      <c r="I75" s="32"/>
      <c r="K75" s="32"/>
      <c r="L75" s="5"/>
      <c r="M75" s="4"/>
    </row>
    <row r="76" spans="1:13" s="1" customFormat="1" ht="12.75">
      <c r="A76" s="1">
        <v>6</v>
      </c>
      <c r="B76" s="1" t="s">
        <v>21</v>
      </c>
      <c r="G76" s="31"/>
      <c r="H76" s="12"/>
      <c r="I76" s="31"/>
      <c r="K76" s="31"/>
      <c r="L76" s="17"/>
      <c r="M76" s="12"/>
    </row>
    <row r="77" spans="2:13" ht="12.75">
      <c r="B77" t="s">
        <v>32</v>
      </c>
      <c r="C77" t="s">
        <v>110</v>
      </c>
      <c r="E77"/>
      <c r="F77"/>
      <c r="G77" s="32">
        <v>11734</v>
      </c>
      <c r="I77" s="32"/>
      <c r="K77" s="32"/>
      <c r="M77" s="4"/>
    </row>
    <row r="78" spans="5:13" ht="12.75">
      <c r="E78"/>
      <c r="F78"/>
      <c r="I78" s="32"/>
      <c r="K78" s="32"/>
      <c r="M78" s="4"/>
    </row>
    <row r="79" spans="5:13" ht="12.75">
      <c r="E79"/>
      <c r="F79"/>
      <c r="I79" s="32"/>
      <c r="K79" s="32"/>
      <c r="M79" s="4"/>
    </row>
    <row r="80" spans="5:13" ht="12.75">
      <c r="E80" t="s">
        <v>26</v>
      </c>
      <c r="F80"/>
      <c r="H80" s="4">
        <f>SUM(G77:G79)</f>
        <v>11734</v>
      </c>
      <c r="I80" s="32"/>
      <c r="K80" s="32"/>
      <c r="L80" s="5"/>
      <c r="M80" s="4"/>
    </row>
    <row r="81" spans="5:13" ht="12.75">
      <c r="E81"/>
      <c r="F81"/>
      <c r="I81" s="32"/>
      <c r="K81" s="32"/>
      <c r="L81" s="5"/>
      <c r="M81" s="4"/>
    </row>
    <row r="82" spans="5:13" ht="12.75">
      <c r="E82"/>
      <c r="F82"/>
      <c r="I82" s="32"/>
      <c r="K82" s="32"/>
      <c r="L82" s="5"/>
      <c r="M82" s="4"/>
    </row>
    <row r="83" spans="5:13" ht="12.75">
      <c r="E83"/>
      <c r="F83"/>
      <c r="I83" s="32"/>
      <c r="K83" s="32"/>
      <c r="L83" s="5"/>
      <c r="M83" s="4"/>
    </row>
    <row r="84" spans="1:13" s="1" customFormat="1" ht="12.75">
      <c r="A84" s="1">
        <v>7</v>
      </c>
      <c r="B84" s="1" t="s">
        <v>27</v>
      </c>
      <c r="G84" s="31"/>
      <c r="H84" s="12"/>
      <c r="I84" s="31"/>
      <c r="K84" s="31"/>
      <c r="L84" s="17"/>
      <c r="M84" s="12"/>
    </row>
    <row r="85" spans="2:13" ht="12.75">
      <c r="B85" t="s">
        <v>32</v>
      </c>
      <c r="C85" t="s">
        <v>14</v>
      </c>
      <c r="E85"/>
      <c r="F85"/>
      <c r="I85" s="32"/>
      <c r="K85" s="32"/>
      <c r="L85" s="5"/>
      <c r="M85" s="4"/>
    </row>
    <row r="86" spans="5:13" ht="12.75">
      <c r="E86"/>
      <c r="F86"/>
      <c r="I86" s="32"/>
      <c r="K86" s="32"/>
      <c r="L86" s="5"/>
      <c r="M86" s="4"/>
    </row>
    <row r="87" spans="5:13" ht="12.75">
      <c r="E87" t="s">
        <v>30</v>
      </c>
      <c r="F87"/>
      <c r="H87" s="4">
        <v>0</v>
      </c>
      <c r="I87" s="32"/>
      <c r="K87" s="32"/>
      <c r="L87" s="5"/>
      <c r="M87" s="4"/>
    </row>
    <row r="88" spans="5:13" ht="12.75">
      <c r="E88"/>
      <c r="F88"/>
      <c r="I88" s="32"/>
      <c r="K88" s="32"/>
      <c r="L88" s="5"/>
      <c r="M88" s="4"/>
    </row>
    <row r="89" spans="5:13" ht="12.75">
      <c r="E89"/>
      <c r="F89"/>
      <c r="I89" s="32"/>
      <c r="K89" s="32"/>
      <c r="L89" s="5"/>
      <c r="M89" s="4"/>
    </row>
    <row r="90" spans="5:13" ht="12.75">
      <c r="E90"/>
      <c r="F90"/>
      <c r="I90" s="32"/>
      <c r="K90" s="32"/>
      <c r="L90" s="5"/>
      <c r="M90" s="4"/>
    </row>
    <row r="91" spans="1:13" s="18" customFormat="1" ht="12.75">
      <c r="A91" s="18">
        <v>8</v>
      </c>
      <c r="B91" s="18" t="s">
        <v>28</v>
      </c>
      <c r="G91" s="33"/>
      <c r="H91" s="19"/>
      <c r="I91" s="33"/>
      <c r="K91" s="33"/>
      <c r="L91" s="27"/>
      <c r="M91" s="19"/>
    </row>
    <row r="92" spans="2:13" ht="12.75">
      <c r="B92" t="s">
        <v>32</v>
      </c>
      <c r="C92" t="s">
        <v>111</v>
      </c>
      <c r="E92"/>
      <c r="F92"/>
      <c r="I92" s="32"/>
      <c r="K92" s="32"/>
      <c r="M92" s="4"/>
    </row>
    <row r="93" spans="3:13" ht="12.75">
      <c r="C93" t="s">
        <v>115</v>
      </c>
      <c r="E93"/>
      <c r="F93"/>
      <c r="G93" s="32">
        <v>100000</v>
      </c>
      <c r="I93" s="32"/>
      <c r="K93" s="32"/>
      <c r="M93" s="4"/>
    </row>
    <row r="94" spans="2:13" ht="12.75">
      <c r="B94" t="s">
        <v>33</v>
      </c>
      <c r="C94" t="s">
        <v>113</v>
      </c>
      <c r="E94"/>
      <c r="F94"/>
      <c r="I94" s="32"/>
      <c r="K94" s="32"/>
      <c r="M94" s="4"/>
    </row>
    <row r="95" spans="3:13" ht="12.75">
      <c r="C95" t="s">
        <v>114</v>
      </c>
      <c r="E95"/>
      <c r="F95"/>
      <c r="G95" s="32">
        <v>16320</v>
      </c>
      <c r="I95" s="32"/>
      <c r="K95" s="32"/>
      <c r="M95" s="4"/>
    </row>
    <row r="96" spans="5:13" ht="12.75">
      <c r="E96"/>
      <c r="F96"/>
      <c r="I96" s="32"/>
      <c r="K96" s="32"/>
      <c r="M96" s="4"/>
    </row>
    <row r="97" spans="5:13" ht="12.75">
      <c r="E97" t="s">
        <v>31</v>
      </c>
      <c r="F97"/>
      <c r="H97" s="4">
        <f>SUM(G92:G96)</f>
        <v>116320</v>
      </c>
      <c r="I97" s="32"/>
      <c r="K97" s="32"/>
      <c r="L97" s="5"/>
      <c r="M97" s="4"/>
    </row>
    <row r="98" spans="5:13" ht="12.75">
      <c r="E98"/>
      <c r="F98"/>
      <c r="I98" s="32"/>
      <c r="K98" s="32"/>
      <c r="L98" s="5"/>
      <c r="M98" s="4"/>
    </row>
    <row r="99" spans="5:13" ht="12.75">
      <c r="E99"/>
      <c r="F99"/>
      <c r="I99" s="32"/>
      <c r="K99" s="32"/>
      <c r="L99" s="5"/>
      <c r="M99" s="4"/>
    </row>
    <row r="100" spans="5:13" ht="12.75">
      <c r="E100"/>
      <c r="F100"/>
      <c r="I100" s="32"/>
      <c r="K100" s="32"/>
      <c r="M100" s="4"/>
    </row>
    <row r="101" spans="1:13" s="18" customFormat="1" ht="12.75">
      <c r="A101" s="18">
        <v>9</v>
      </c>
      <c r="B101" s="18" t="s">
        <v>29</v>
      </c>
      <c r="G101" s="33"/>
      <c r="H101" s="19"/>
      <c r="I101" s="33"/>
      <c r="K101" s="33"/>
      <c r="M101" s="19"/>
    </row>
    <row r="102" spans="2:13" ht="12.75">
      <c r="B102" t="s">
        <v>32</v>
      </c>
      <c r="C102" t="s">
        <v>116</v>
      </c>
      <c r="E102"/>
      <c r="F102"/>
      <c r="G102" s="32">
        <f>163827+81415</f>
        <v>245242</v>
      </c>
      <c r="I102" s="32"/>
      <c r="K102" s="32"/>
      <c r="M102" s="4"/>
    </row>
    <row r="103" spans="5:13" ht="12.75">
      <c r="E103"/>
      <c r="F103"/>
      <c r="I103" s="32"/>
      <c r="K103" s="32"/>
      <c r="M103" s="4"/>
    </row>
    <row r="104" spans="5:13" ht="12.75">
      <c r="E104" t="s">
        <v>42</v>
      </c>
      <c r="F104"/>
      <c r="H104" s="4">
        <f>+G102</f>
        <v>245242</v>
      </c>
      <c r="I104" s="32"/>
      <c r="K104" s="32"/>
      <c r="L104" s="4"/>
      <c r="M104" s="4"/>
    </row>
    <row r="105" spans="5:13" ht="12.75">
      <c r="E105"/>
      <c r="F105"/>
      <c r="I105" s="32"/>
      <c r="K105" s="32"/>
      <c r="L105" s="4"/>
      <c r="M105" s="4"/>
    </row>
    <row r="106" spans="5:13" ht="12.75">
      <c r="E106"/>
      <c r="F106"/>
      <c r="I106" s="32"/>
      <c r="K106" s="32"/>
      <c r="M106" s="4"/>
    </row>
    <row r="107" spans="5:13" ht="12.75">
      <c r="E107"/>
      <c r="F107"/>
      <c r="I107" s="32"/>
      <c r="K107" s="32"/>
      <c r="M107" s="4"/>
    </row>
    <row r="108" spans="1:12" s="18" customFormat="1" ht="12.75">
      <c r="A108" s="18" t="s">
        <v>11</v>
      </c>
      <c r="E108" s="19"/>
      <c r="F108" s="19"/>
      <c r="G108" s="19"/>
      <c r="H108" s="19">
        <f>SUM(H5:H107)</f>
        <v>3584400.15</v>
      </c>
      <c r="I108" s="33"/>
      <c r="J108" s="19"/>
      <c r="K108" s="33"/>
      <c r="L108" s="19"/>
    </row>
    <row r="109" spans="7:12" s="18" customFormat="1" ht="12.75">
      <c r="G109" s="33"/>
      <c r="H109" s="19"/>
      <c r="I109" s="33"/>
      <c r="K109" s="33"/>
      <c r="L109" s="19"/>
    </row>
    <row r="110" spans="4:12" s="18" customFormat="1" ht="12.75">
      <c r="D110" s="29" t="s">
        <v>13</v>
      </c>
      <c r="E110" s="18" t="s">
        <v>15</v>
      </c>
      <c r="G110" s="33"/>
      <c r="H110" s="19"/>
      <c r="I110" s="33"/>
      <c r="K110" s="33"/>
      <c r="L110" s="27"/>
    </row>
    <row r="111" spans="5:13" ht="12.75" hidden="1">
      <c r="E111"/>
      <c r="F111"/>
      <c r="I111" s="32"/>
      <c r="K111" s="32"/>
      <c r="M111" s="4"/>
    </row>
    <row r="112" ht="12.75" customHeight="1"/>
    <row r="113" ht="12.75" customHeight="1"/>
    <row r="114" ht="12.75" customHeight="1">
      <c r="H114" s="46"/>
    </row>
    <row r="115" ht="12.75" customHeight="1"/>
    <row r="116" spans="5:6" ht="12.75" customHeight="1">
      <c r="E116" s="34"/>
      <c r="F116" s="34"/>
    </row>
    <row r="117" ht="12.75" customHeight="1"/>
    <row r="118" spans="5:11" s="18" customFormat="1" ht="12.75" customHeight="1">
      <c r="E118" s="33"/>
      <c r="F118" s="33"/>
      <c r="G118" s="33"/>
      <c r="H118" s="19"/>
      <c r="K118" s="19"/>
    </row>
    <row r="119" ht="12.75" customHeight="1"/>
    <row r="120" ht="12.75" customHeight="1">
      <c r="E120" s="34"/>
    </row>
    <row r="121" ht="12.75" customHeight="1"/>
    <row r="122" spans="5:6" ht="12.75" customHeight="1">
      <c r="E122" s="34"/>
      <c r="F122" s="34"/>
    </row>
    <row r="123" spans="5:6" ht="12.75" customHeight="1">
      <c r="E123" s="34"/>
      <c r="F123" s="34"/>
    </row>
    <row r="124" spans="5:6" ht="12.75" customHeight="1">
      <c r="E124" s="34"/>
      <c r="F124" s="34"/>
    </row>
    <row r="125" spans="5:6" ht="12.75" customHeight="1">
      <c r="E125" s="34"/>
      <c r="F125" s="34"/>
    </row>
    <row r="126" ht="12.75" customHeight="1"/>
    <row r="127" spans="5:12" s="18" customFormat="1" ht="12.75">
      <c r="E127" s="33"/>
      <c r="F127" s="33"/>
      <c r="G127" s="33"/>
      <c r="H127" s="19"/>
      <c r="K127" s="19"/>
      <c r="L127" s="19"/>
    </row>
    <row r="130" ht="12.75">
      <c r="H130" s="7"/>
    </row>
  </sheetData>
  <printOptions/>
  <pageMargins left="0.75" right="0.75" top="1" bottom="1" header="0.5" footer="0.5"/>
  <pageSetup fitToHeight="2" horizontalDpi="360" verticalDpi="36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2001-06-27T13:31:35Z</cp:lastPrinted>
  <dcterms:created xsi:type="dcterms:W3CDTF">1997-11-06T22:53:38Z</dcterms:created>
  <dcterms:modified xsi:type="dcterms:W3CDTF">2001-07-02T20:26:17Z</dcterms:modified>
  <cp:category/>
  <cp:version/>
  <cp:contentType/>
  <cp:contentStatus/>
</cp:coreProperties>
</file>